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03BD7B11-6923-3343-8AF5-909791F11122}" xr6:coauthVersionLast="47" xr6:coauthVersionMax="47" xr10:uidLastSave="{00000000-0000-0000-0000-000000000000}"/>
  <bookViews>
    <workbookView xWindow="1140" yWindow="500" windowWidth="19200" windowHeight="10860" xr2:uid="{00000000-000D-0000-FFFF-FFFF00000000}"/>
  </bookViews>
  <sheets>
    <sheet name="СтартФиниш(030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0" i="1" l="1"/>
  <c r="I180" i="1"/>
  <c r="M139" i="1"/>
  <c r="I139" i="1"/>
  <c r="M53" i="1"/>
  <c r="I53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M212" i="1"/>
  <c r="I212" i="1"/>
  <c r="D212" i="1"/>
  <c r="I94" i="1"/>
  <c r="J94" i="1" s="1"/>
  <c r="M52" i="1"/>
  <c r="I52" i="1"/>
  <c r="M54" i="1"/>
  <c r="I54" i="1"/>
  <c r="I13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M121" i="1"/>
  <c r="I121" i="1"/>
  <c r="I136" i="1"/>
  <c r="I135" i="1"/>
  <c r="M231" i="1"/>
  <c r="I231" i="1"/>
  <c r="M230" i="1"/>
  <c r="I230" i="1"/>
  <c r="M229" i="1"/>
  <c r="I229" i="1"/>
  <c r="M184" i="1"/>
  <c r="I184" i="1"/>
  <c r="M183" i="1"/>
  <c r="I183" i="1"/>
  <c r="M182" i="1"/>
  <c r="I182" i="1"/>
  <c r="M181" i="1"/>
  <c r="I181" i="1"/>
  <c r="M179" i="1"/>
  <c r="I179" i="1"/>
  <c r="M178" i="1"/>
  <c r="I178" i="1"/>
  <c r="M177" i="1"/>
  <c r="I177" i="1"/>
  <c r="M176" i="1"/>
  <c r="I176" i="1"/>
  <c r="M175" i="1"/>
  <c r="I175" i="1"/>
  <c r="I174" i="1"/>
  <c r="I173" i="1"/>
  <c r="I172" i="1"/>
  <c r="I171" i="1"/>
  <c r="M153" i="1"/>
  <c r="I153" i="1"/>
  <c r="M152" i="1"/>
  <c r="I152" i="1"/>
  <c r="M151" i="1"/>
  <c r="I151" i="1"/>
  <c r="M150" i="1"/>
  <c r="I150" i="1"/>
  <c r="M149" i="1"/>
  <c r="I149" i="1"/>
  <c r="M148" i="1"/>
  <c r="I148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I14" i="1"/>
  <c r="I12" i="1"/>
  <c r="I11" i="1"/>
  <c r="I103" i="1"/>
  <c r="I102" i="1"/>
  <c r="I101" i="1"/>
  <c r="I100" i="1"/>
  <c r="I99" i="1"/>
  <c r="I98" i="1"/>
  <c r="I97" i="1"/>
  <c r="I96" i="1"/>
  <c r="M66" i="1"/>
  <c r="I66" i="1"/>
  <c r="M65" i="1"/>
  <c r="I65" i="1"/>
  <c r="M64" i="1"/>
  <c r="I64" i="1"/>
  <c r="M63" i="1"/>
  <c r="I63" i="1"/>
  <c r="M62" i="1"/>
  <c r="I62" i="1"/>
  <c r="M61" i="1"/>
  <c r="I61" i="1"/>
  <c r="M60" i="1"/>
  <c r="I60" i="1"/>
  <c r="M59" i="1"/>
  <c r="I59" i="1"/>
  <c r="M58" i="1"/>
  <c r="I58" i="1"/>
  <c r="M57" i="1"/>
  <c r="I57" i="1"/>
  <c r="M56" i="1"/>
  <c r="I56" i="1"/>
  <c r="M193" i="1"/>
  <c r="I193" i="1"/>
  <c r="D189" i="1"/>
  <c r="D194" i="1"/>
  <c r="D193" i="1"/>
  <c r="M197" i="1"/>
  <c r="M198" i="1"/>
  <c r="M199" i="1"/>
  <c r="D197" i="1"/>
  <c r="D196" i="1"/>
  <c r="D198" i="1"/>
  <c r="I199" i="1"/>
  <c r="I198" i="1"/>
  <c r="I197" i="1"/>
  <c r="M145" i="1"/>
  <c r="I145" i="1"/>
  <c r="M144" i="1"/>
  <c r="I144" i="1"/>
  <c r="M134" i="1"/>
  <c r="I134" i="1"/>
  <c r="M133" i="1"/>
  <c r="I133" i="1"/>
  <c r="M132" i="1"/>
  <c r="I132" i="1"/>
  <c r="M131" i="1"/>
  <c r="I131" i="1"/>
  <c r="M138" i="1"/>
  <c r="I138" i="1"/>
  <c r="M137" i="1"/>
  <c r="I137" i="1"/>
  <c r="M130" i="1"/>
  <c r="I130" i="1"/>
  <c r="M127" i="1"/>
  <c r="I127" i="1"/>
  <c r="M126" i="1"/>
  <c r="I126" i="1"/>
  <c r="M125" i="1"/>
  <c r="I125" i="1"/>
  <c r="M120" i="1"/>
  <c r="I120" i="1"/>
  <c r="M119" i="1"/>
  <c r="I119" i="1"/>
  <c r="M118" i="1"/>
  <c r="I118" i="1"/>
  <c r="M116" i="1"/>
  <c r="I116" i="1"/>
  <c r="M115" i="1"/>
  <c r="I115" i="1"/>
  <c r="M117" i="1"/>
  <c r="I117" i="1"/>
  <c r="M114" i="1"/>
  <c r="I114" i="1"/>
  <c r="M113" i="1"/>
  <c r="I113" i="1"/>
  <c r="M112" i="1"/>
  <c r="I112" i="1"/>
  <c r="M79" i="1"/>
  <c r="I79" i="1"/>
  <c r="I83" i="1"/>
  <c r="J83" i="1" s="1"/>
  <c r="I82" i="1"/>
  <c r="J82" i="1" s="1"/>
  <c r="I81" i="1"/>
  <c r="J81" i="1" s="1"/>
  <c r="I80" i="1"/>
  <c r="J80" i="1" s="1"/>
  <c r="M78" i="1"/>
  <c r="I78" i="1"/>
  <c r="M77" i="1"/>
  <c r="I77" i="1"/>
  <c r="M76" i="1"/>
  <c r="I76" i="1"/>
  <c r="M75" i="1"/>
  <c r="I75" i="1"/>
  <c r="M74" i="1"/>
  <c r="I74" i="1"/>
  <c r="M39" i="1"/>
  <c r="I39" i="1"/>
  <c r="M38" i="1"/>
  <c r="I38" i="1"/>
  <c r="M37" i="1"/>
  <c r="I37" i="1"/>
  <c r="M36" i="1"/>
  <c r="I36" i="1"/>
  <c r="M34" i="1"/>
  <c r="I34" i="1"/>
  <c r="M33" i="1"/>
  <c r="I33" i="1"/>
  <c r="M32" i="1"/>
  <c r="I32" i="1"/>
  <c r="I35" i="1"/>
  <c r="I40" i="1"/>
  <c r="I41" i="1"/>
  <c r="M206" i="1"/>
  <c r="I206" i="1"/>
  <c r="M55" i="1"/>
  <c r="I55" i="1"/>
  <c r="M51" i="1"/>
  <c r="I51" i="1"/>
  <c r="M30" i="1"/>
  <c r="I30" i="1"/>
  <c r="M29" i="1"/>
  <c r="I29" i="1"/>
  <c r="M28" i="1"/>
  <c r="I28" i="1"/>
  <c r="M27" i="1"/>
  <c r="I27" i="1"/>
  <c r="M26" i="1"/>
  <c r="I26" i="1"/>
  <c r="I93" i="1"/>
  <c r="J93" i="1" s="1"/>
  <c r="I95" i="1"/>
  <c r="J95" i="1" s="1"/>
  <c r="M92" i="1"/>
  <c r="I92" i="1"/>
  <c r="M91" i="1"/>
  <c r="I91" i="1"/>
  <c r="M73" i="1"/>
  <c r="I73" i="1"/>
  <c r="M72" i="1"/>
  <c r="I72" i="1"/>
  <c r="M71" i="1"/>
  <c r="I71" i="1"/>
  <c r="M170" i="1"/>
  <c r="I170" i="1"/>
  <c r="M169" i="1"/>
  <c r="I169" i="1"/>
  <c r="M168" i="1"/>
  <c r="I168" i="1"/>
  <c r="M233" i="1"/>
  <c r="I233" i="1"/>
  <c r="M232" i="1"/>
  <c r="I232" i="1"/>
  <c r="D219" i="1"/>
  <c r="D223" i="1"/>
  <c r="D222" i="1"/>
  <c r="D220" i="1"/>
  <c r="M224" i="1"/>
  <c r="I224" i="1"/>
  <c r="M223" i="1"/>
  <c r="I223" i="1"/>
  <c r="M222" i="1"/>
  <c r="I222" i="1"/>
  <c r="M221" i="1"/>
  <c r="I221" i="1"/>
  <c r="M194" i="1"/>
  <c r="I191" i="1"/>
  <c r="D191" i="1"/>
  <c r="I24" i="1"/>
  <c r="M105" i="1"/>
  <c r="M208" i="1"/>
  <c r="I208" i="1"/>
  <c r="D207" i="1"/>
  <c r="I227" i="1"/>
  <c r="M217" i="1"/>
  <c r="I217" i="1"/>
  <c r="M215" i="1"/>
  <c r="I215" i="1"/>
  <c r="M141" i="1"/>
  <c r="I124" i="1"/>
  <c r="I163" i="1"/>
  <c r="I162" i="1"/>
  <c r="M109" i="1"/>
  <c r="I109" i="1"/>
  <c r="M110" i="1"/>
  <c r="I110" i="1"/>
  <c r="M111" i="1"/>
  <c r="I111" i="1"/>
  <c r="I89" i="1"/>
  <c r="M157" i="1"/>
  <c r="I154" i="1"/>
  <c r="M156" i="1"/>
  <c r="M234" i="1"/>
  <c r="I228" i="1"/>
  <c r="A301" i="1"/>
  <c r="I85" i="1"/>
  <c r="I141" i="1"/>
  <c r="M123" i="1"/>
  <c r="I140" i="1"/>
  <c r="M124" i="1"/>
  <c r="I123" i="1"/>
  <c r="M129" i="1"/>
  <c r="M203" i="1"/>
  <c r="I203" i="1"/>
  <c r="D203" i="1"/>
  <c r="M202" i="1"/>
  <c r="I201" i="1"/>
  <c r="D202" i="1"/>
  <c r="M201" i="1"/>
  <c r="I202" i="1"/>
  <c r="D201" i="1"/>
  <c r="I10" i="1"/>
  <c r="M189" i="1"/>
  <c r="I190" i="1"/>
  <c r="D192" i="1"/>
  <c r="M85" i="1"/>
  <c r="M84" i="1"/>
  <c r="I84" i="1"/>
  <c r="M70" i="1"/>
  <c r="I70" i="1"/>
  <c r="M41" i="1"/>
  <c r="M40" i="1"/>
  <c r="J40" i="1" s="1"/>
  <c r="M35" i="1"/>
  <c r="M31" i="1"/>
  <c r="I31" i="1"/>
  <c r="I9" i="1"/>
  <c r="I8" i="1"/>
  <c r="M228" i="1"/>
  <c r="I235" i="1"/>
  <c r="M227" i="1"/>
  <c r="I234" i="1"/>
  <c r="M226" i="1"/>
  <c r="J226" i="1" s="1"/>
  <c r="M225" i="1"/>
  <c r="I219" i="1"/>
  <c r="D225" i="1"/>
  <c r="M220" i="1"/>
  <c r="I220" i="1"/>
  <c r="D221" i="1"/>
  <c r="M219" i="1"/>
  <c r="I225" i="1"/>
  <c r="D224" i="1"/>
  <c r="M216" i="1"/>
  <c r="I216" i="1"/>
  <c r="D216" i="1"/>
  <c r="D208" i="1"/>
  <c r="M209" i="1"/>
  <c r="I209" i="1"/>
  <c r="D206" i="1"/>
  <c r="M210" i="1"/>
  <c r="I210" i="1"/>
  <c r="D210" i="1"/>
  <c r="M213" i="1"/>
  <c r="I213" i="1"/>
  <c r="D211" i="1"/>
  <c r="M211" i="1"/>
  <c r="I211" i="1"/>
  <c r="D209" i="1"/>
  <c r="M207" i="1"/>
  <c r="I207" i="1"/>
  <c r="D213" i="1"/>
  <c r="M204" i="1"/>
  <c r="J204" i="1" s="1"/>
  <c r="I185" i="1"/>
  <c r="I196" i="1"/>
  <c r="D199" i="1"/>
  <c r="M196" i="1"/>
  <c r="M192" i="1"/>
  <c r="M191" i="1"/>
  <c r="I189" i="1"/>
  <c r="M190" i="1"/>
  <c r="I194" i="1"/>
  <c r="I192" i="1"/>
  <c r="D190" i="1"/>
  <c r="M188" i="1"/>
  <c r="J188" i="1" s="1"/>
  <c r="I187" i="1"/>
  <c r="I165" i="1"/>
  <c r="M187" i="1"/>
  <c r="I161" i="1"/>
  <c r="M185" i="1"/>
  <c r="M167" i="1"/>
  <c r="I186" i="1"/>
  <c r="M166" i="1"/>
  <c r="M165" i="1"/>
  <c r="I167" i="1"/>
  <c r="M164" i="1"/>
  <c r="I160" i="1"/>
  <c r="I164" i="1"/>
  <c r="I166" i="1"/>
  <c r="M155" i="1"/>
  <c r="I147" i="1"/>
  <c r="M154" i="1"/>
  <c r="I157" i="1"/>
  <c r="I155" i="1"/>
  <c r="M147" i="1"/>
  <c r="I156" i="1"/>
  <c r="M146" i="1"/>
  <c r="I143" i="1"/>
  <c r="J143" i="1" s="1"/>
  <c r="M142" i="1"/>
  <c r="J142" i="1" s="1"/>
  <c r="I128" i="1"/>
  <c r="M140" i="1"/>
  <c r="M128" i="1"/>
  <c r="I129" i="1"/>
  <c r="M108" i="1"/>
  <c r="I108" i="1"/>
  <c r="M107" i="1"/>
  <c r="J107" i="1" s="1"/>
  <c r="M88" i="1"/>
  <c r="I90" i="1"/>
  <c r="M89" i="1"/>
  <c r="J198" i="1" l="1"/>
  <c r="J180" i="1"/>
  <c r="J139" i="1"/>
  <c r="J53" i="1"/>
  <c r="J52" i="1"/>
  <c r="J212" i="1"/>
  <c r="J54" i="1"/>
  <c r="J233" i="1"/>
  <c r="J169" i="1"/>
  <c r="J72" i="1"/>
  <c r="J92" i="1"/>
  <c r="J32" i="1"/>
  <c r="J37" i="1"/>
  <c r="J39" i="1"/>
  <c r="J74" i="1"/>
  <c r="J76" i="1"/>
  <c r="J78" i="1"/>
  <c r="J57" i="1"/>
  <c r="J61" i="1"/>
  <c r="J63" i="1"/>
  <c r="J66" i="1"/>
  <c r="J183" i="1"/>
  <c r="J229" i="1"/>
  <c r="J35" i="1"/>
  <c r="J41" i="1"/>
  <c r="J79" i="1"/>
  <c r="J112" i="1"/>
  <c r="J114" i="1"/>
  <c r="J115" i="1"/>
  <c r="J118" i="1"/>
  <c r="J120" i="1"/>
  <c r="J126" i="1"/>
  <c r="J130" i="1"/>
  <c r="J131" i="1"/>
  <c r="J133" i="1"/>
  <c r="J144" i="1"/>
  <c r="J199" i="1"/>
  <c r="J197" i="1"/>
  <c r="J149" i="1"/>
  <c r="J151" i="1"/>
  <c r="J153" i="1"/>
  <c r="J175" i="1"/>
  <c r="J177" i="1"/>
  <c r="J121" i="1"/>
  <c r="J230" i="1"/>
  <c r="J231" i="1"/>
  <c r="J182" i="1"/>
  <c r="J184" i="1"/>
  <c r="J179" i="1"/>
  <c r="J181" i="1"/>
  <c r="J178" i="1"/>
  <c r="J176" i="1"/>
  <c r="J152" i="1"/>
  <c r="J150" i="1"/>
  <c r="J148" i="1"/>
  <c r="J19" i="1"/>
  <c r="J20" i="1"/>
  <c r="J21" i="1"/>
  <c r="J23" i="1"/>
  <c r="J22" i="1"/>
  <c r="J18" i="1"/>
  <c r="J17" i="1"/>
  <c r="J16" i="1"/>
  <c r="J64" i="1"/>
  <c r="J62" i="1"/>
  <c r="J58" i="1"/>
  <c r="J60" i="1"/>
  <c r="J193" i="1"/>
  <c r="J145" i="1"/>
  <c r="J134" i="1"/>
  <c r="J132" i="1"/>
  <c r="J138" i="1"/>
  <c r="J137" i="1"/>
  <c r="J119" i="1"/>
  <c r="J125" i="1"/>
  <c r="J127" i="1"/>
  <c r="J116" i="1"/>
  <c r="J113" i="1"/>
  <c r="J117" i="1"/>
  <c r="J75" i="1"/>
  <c r="J77" i="1"/>
  <c r="J36" i="1"/>
  <c r="J38" i="1"/>
  <c r="J33" i="1"/>
  <c r="J34" i="1"/>
  <c r="J206" i="1"/>
  <c r="J26" i="1"/>
  <c r="J28" i="1"/>
  <c r="J30" i="1"/>
  <c r="J55" i="1"/>
  <c r="J51" i="1"/>
  <c r="J29" i="1"/>
  <c r="J27" i="1"/>
  <c r="J91" i="1"/>
  <c r="J71" i="1"/>
  <c r="J73" i="1"/>
  <c r="J170" i="1"/>
  <c r="J168" i="1"/>
  <c r="J232" i="1"/>
  <c r="J223" i="1"/>
  <c r="J224" i="1"/>
  <c r="J222" i="1"/>
  <c r="J221" i="1"/>
  <c r="J191" i="1"/>
  <c r="J208" i="1"/>
  <c r="J141" i="1"/>
  <c r="J156" i="1"/>
  <c r="J110" i="1"/>
  <c r="J215" i="1"/>
  <c r="J217" i="1"/>
  <c r="J111" i="1"/>
  <c r="J109" i="1"/>
  <c r="J157" i="1"/>
  <c r="J234" i="1"/>
  <c r="J124" i="1"/>
  <c r="J129" i="1"/>
  <c r="J123" i="1"/>
  <c r="J189" i="1"/>
  <c r="J203" i="1"/>
  <c r="J201" i="1"/>
  <c r="J85" i="1"/>
  <c r="J202" i="1"/>
  <c r="J31" i="1"/>
  <c r="J70" i="1"/>
  <c r="J207" i="1"/>
  <c r="J213" i="1"/>
  <c r="J209" i="1"/>
  <c r="J220" i="1"/>
  <c r="J219" i="1"/>
  <c r="J84" i="1"/>
  <c r="J227" i="1"/>
  <c r="J228" i="1"/>
  <c r="J211" i="1"/>
  <c r="J210" i="1"/>
  <c r="J216" i="1"/>
  <c r="J225" i="1"/>
  <c r="J128" i="1"/>
  <c r="J140" i="1"/>
  <c r="J187" i="1"/>
  <c r="J154" i="1"/>
  <c r="J108" i="1"/>
  <c r="J155" i="1"/>
  <c r="J164" i="1"/>
  <c r="J147" i="1"/>
  <c r="J165" i="1"/>
  <c r="J166" i="1"/>
  <c r="J167" i="1"/>
  <c r="J185" i="1"/>
  <c r="J192" i="1"/>
  <c r="J190" i="1"/>
  <c r="J194" i="1"/>
  <c r="J196" i="1"/>
  <c r="M104" i="1"/>
  <c r="I88" i="1"/>
  <c r="J88" i="1" s="1"/>
  <c r="I87" i="1"/>
  <c r="J89" i="1" s="1"/>
  <c r="M87" i="1"/>
  <c r="I104" i="1"/>
  <c r="I105" i="1"/>
  <c r="J105" i="1" s="1"/>
  <c r="M86" i="1"/>
  <c r="J86" i="1" s="1"/>
  <c r="I49" i="1"/>
  <c r="I47" i="1"/>
  <c r="I50" i="1"/>
  <c r="I68" i="1"/>
  <c r="M43" i="1"/>
  <c r="M46" i="1"/>
  <c r="I45" i="1"/>
  <c r="M50" i="1"/>
  <c r="M49" i="1"/>
  <c r="I67" i="1"/>
  <c r="M44" i="1"/>
  <c r="I46" i="1"/>
  <c r="M47" i="1"/>
  <c r="M48" i="1"/>
  <c r="I48" i="1"/>
  <c r="M45" i="1"/>
  <c r="I43" i="1"/>
  <c r="I44" i="1"/>
  <c r="M15" i="1"/>
  <c r="J90" i="1" l="1"/>
  <c r="J44" i="1"/>
  <c r="J49" i="1"/>
  <c r="J50" i="1"/>
  <c r="J43" i="1"/>
  <c r="J45" i="1"/>
  <c r="J87" i="1"/>
  <c r="J47" i="1"/>
  <c r="J46" i="1"/>
</calcChain>
</file>

<file path=xl/sharedStrings.xml><?xml version="1.0" encoding="utf-8"?>
<sst xmlns="http://schemas.openxmlformats.org/spreadsheetml/2006/main" count="455" uniqueCount="266">
  <si>
    <t xml:space="preserve">№ </t>
  </si>
  <si>
    <t>Фамилия, Имя  участника</t>
  </si>
  <si>
    <t>Время
старта</t>
  </si>
  <si>
    <t>Время финиша</t>
  </si>
  <si>
    <t>организация</t>
  </si>
  <si>
    <t>Год рож</t>
  </si>
  <si>
    <t>М</t>
  </si>
  <si>
    <t>Гл.судья соревнований-</t>
  </si>
  <si>
    <t>С.В.АЛИЕВ</t>
  </si>
  <si>
    <t>УХТА</t>
  </si>
  <si>
    <t>СОСНОГОРСК</t>
  </si>
  <si>
    <t>1 КМ</t>
  </si>
  <si>
    <t xml:space="preserve">  ПРОТОКОЛ</t>
  </si>
  <si>
    <t>УХТА СШ 1 АЛИЕВ А.С.</t>
  </si>
  <si>
    <t>УХТА СШ 1 МОРОЗОВА Н.Н.</t>
  </si>
  <si>
    <t>КЛЯШТОРНЫЙ ГРИГОРИЙ</t>
  </si>
  <si>
    <t>ЯЦЕНКО ВИКТОРИЯ</t>
  </si>
  <si>
    <t>РОЧЕВ ИГНАТ</t>
  </si>
  <si>
    <t>ДЫДЫК НЕЛЛИ</t>
  </si>
  <si>
    <t>ТЕПЛОВА АЛИНА</t>
  </si>
  <si>
    <t>АНДРЕЕВ АРТЕМ</t>
  </si>
  <si>
    <t>КОЛОНТАЕНКО ИГОРЬ</t>
  </si>
  <si>
    <t>с коэф.</t>
  </si>
  <si>
    <t>ГОЛЯДКИНА ЛИДИЯ</t>
  </si>
  <si>
    <t>БРУСНИЦЫНА ЕКАТЕРИНА</t>
  </si>
  <si>
    <t>ВАНЬКОВ АНДРЕЙ</t>
  </si>
  <si>
    <t>Результат</t>
  </si>
  <si>
    <t>ЧАЛЫШЕВА ОЛЕСЯ</t>
  </si>
  <si>
    <t>АЛФЕРОВА ДИАНА</t>
  </si>
  <si>
    <t>АЛЬФЕР МАРК</t>
  </si>
  <si>
    <t>ВЛАСОВ ИЛЬЯ</t>
  </si>
  <si>
    <t>СМИРНОВ ИВАН</t>
  </si>
  <si>
    <t>ПОКОТИЛО МАРИНА</t>
  </si>
  <si>
    <t>ЕРОФЕЕВ ГЕОРГИЙ</t>
  </si>
  <si>
    <t>ИВАНОВА ТАИСИЯ</t>
  </si>
  <si>
    <t>лет</t>
  </si>
  <si>
    <t>МИЛЯЕВА ЕКАТЕРИНА</t>
  </si>
  <si>
    <t xml:space="preserve">Девочки 2015-2016 г.р. </t>
  </si>
  <si>
    <t>РОЧЕВ ДЕМЬЯН</t>
  </si>
  <si>
    <t>СТЕПАНОВ МАТВЕЙ</t>
  </si>
  <si>
    <t>ТЕТЕРИН ЕВГЕНИЙ</t>
  </si>
  <si>
    <t>ТЕТЕРИН ИЛЬЯ</t>
  </si>
  <si>
    <t>ЛИВАТОВ ИВАН</t>
  </si>
  <si>
    <t xml:space="preserve">Мальчики 2015-2016 г.р. </t>
  </si>
  <si>
    <t xml:space="preserve">Девушки 2013-2014 г.р.   </t>
  </si>
  <si>
    <t xml:space="preserve">Юноши 2013-2014 г.р.   </t>
  </si>
  <si>
    <t xml:space="preserve">Девушки 2011-2012 г.р.   </t>
  </si>
  <si>
    <t xml:space="preserve">Девушки 2009-2010 г.р.   </t>
  </si>
  <si>
    <t xml:space="preserve">Девушки 2007-2008 г.р.   </t>
  </si>
  <si>
    <t xml:space="preserve">Юноши 2011-2012 г.р.   </t>
  </si>
  <si>
    <t>ЛИВАТОВ ЛЕВ</t>
  </si>
  <si>
    <t xml:space="preserve">Юноши 2009-2010 г.р.   </t>
  </si>
  <si>
    <t>ШВЕЦ ИВАН</t>
  </si>
  <si>
    <t xml:space="preserve">Женщины 1995-2006 г.р.  19-30 лет </t>
  </si>
  <si>
    <t>Женщины 1975-1994 г.р. 31-50 лет</t>
  </si>
  <si>
    <t>Мужчины 1955-1964 г.р. 61-70 лет и ст.</t>
  </si>
  <si>
    <t>5 км</t>
  </si>
  <si>
    <t xml:space="preserve">Юноши 2007-2008 г.р.   </t>
  </si>
  <si>
    <t>НОСОВ БОРИС</t>
  </si>
  <si>
    <t xml:space="preserve">Девочки 2017 г.р. и мл.  </t>
  </si>
  <si>
    <t>Мальчики 2017 г.р. и мл.</t>
  </si>
  <si>
    <t>Юноши 1995-2006 г.р.   19-30 лет</t>
  </si>
  <si>
    <t>Мужчины 1985-1994г.р.  31-40 лет</t>
  </si>
  <si>
    <t>Мужчины 1965-1984 г.р.     41-60 лет</t>
  </si>
  <si>
    <t>УНГЕМАХ ИВАН</t>
  </si>
  <si>
    <t>ФОМИН НИКИТА</t>
  </si>
  <si>
    <t>ИЗЪЮРОВА АДЕЛИНА</t>
  </si>
  <si>
    <t>БАГАЕВ ВИТАЛИЙ</t>
  </si>
  <si>
    <t>АЛФЕРОВ КИРИЛЛ</t>
  </si>
  <si>
    <t>РОЧЕВ ЗАХАР</t>
  </si>
  <si>
    <t>УХТА УГТУ</t>
  </si>
  <si>
    <r>
      <t>место проведения</t>
    </r>
    <r>
      <rPr>
        <b/>
        <sz val="12"/>
        <rFont val="Times New Roman Cyr"/>
        <charset val="204"/>
      </rPr>
      <t>:</t>
    </r>
    <r>
      <rPr>
        <sz val="12"/>
        <rFont val="Times New Roman Cyr"/>
        <charset val="204"/>
      </rPr>
      <t>г.Ухта, мкр.УРМЗ л/б МУ "СШ № 1"</t>
    </r>
  </si>
  <si>
    <t>2 км</t>
  </si>
  <si>
    <t>3 км</t>
  </si>
  <si>
    <t xml:space="preserve">УХТА </t>
  </si>
  <si>
    <t>РОЧЕВА НАТАЛЬЯ</t>
  </si>
  <si>
    <t>УДАЛОВА ЛЮДМИЛА</t>
  </si>
  <si>
    <t>СМИРНОВ АЛЕКСАНДР</t>
  </si>
  <si>
    <t>МАНАЕВ АРТЕМ</t>
  </si>
  <si>
    <t>ХАЙРУЛИН ЛЕВ</t>
  </si>
  <si>
    <t>ХАЙРУЛИН МИХАИЛ</t>
  </si>
  <si>
    <t>КАРМАЗА ЕВГЕНИЙ</t>
  </si>
  <si>
    <t>ГОРЕЛОВА ДАРЬЯ</t>
  </si>
  <si>
    <t xml:space="preserve">Н.ОДЕС </t>
  </si>
  <si>
    <t>ШЕПЕЛЕВ НИКОЛАЙ</t>
  </si>
  <si>
    <t>БОБРОВ ГЕННАДИЙ</t>
  </si>
  <si>
    <t>МИХАЙЛЮТА СЕРГЕЙ</t>
  </si>
  <si>
    <t>САЛАМАТОВ АЛЕКСАНДР</t>
  </si>
  <si>
    <t>КУЛЕШОВ АЛЕКСАНДР</t>
  </si>
  <si>
    <t>ЛОГИНОВ РУСЛАН</t>
  </si>
  <si>
    <t>МОРОЗОВА АНАСТАСИЯ</t>
  </si>
  <si>
    <t>ЖИВУЛЬКОВА ДАРЬЯ</t>
  </si>
  <si>
    <t>СИДОРОВ ЛЕОНИД</t>
  </si>
  <si>
    <t>ГОРЕЛОВА АННА</t>
  </si>
  <si>
    <t>МЕДВЕДЕВА ВЕРОНИКА</t>
  </si>
  <si>
    <t>ЛАПШИН АРТУР</t>
  </si>
  <si>
    <t>РОЧЕВ АЛЕКСЕЙ</t>
  </si>
  <si>
    <t>МОШКИН АЛЕКСЕЙ</t>
  </si>
  <si>
    <t>СГПЗ</t>
  </si>
  <si>
    <t>ТОЛПЫГА АННА</t>
  </si>
  <si>
    <t>ПОДКОПАЕВ ГЛЕБ</t>
  </si>
  <si>
    <t>КАЗАНЬ СНЕЖНЫЙ БАРС</t>
  </si>
  <si>
    <t>ИВАНОВ ЯРОСЛАВ</t>
  </si>
  <si>
    <t>КАЗАРОВ КЛИМЕНТИЙ</t>
  </si>
  <si>
    <t>СУТЯГИН ТИМОФЕЙ</t>
  </si>
  <si>
    <t>РОМАНОВ ДМИТРИЙ</t>
  </si>
  <si>
    <t>УМАРОВА АМАЛИЯ</t>
  </si>
  <si>
    <t>САЛЕЕВА АМИРА</t>
  </si>
  <si>
    <t>ПОДКОПАЕВА КИРА</t>
  </si>
  <si>
    <t>СТАХАНОВ РУСЛАН</t>
  </si>
  <si>
    <t>ХАЙРУЛЛИН РАМЗИЛЬ</t>
  </si>
  <si>
    <t>ЗАГИДУЛЛИНА ДИЛЬБАР</t>
  </si>
  <si>
    <t>АСФАНДИАРОВА ЭЛИНА</t>
  </si>
  <si>
    <t>ШКУТОВ ВАДИМ</t>
  </si>
  <si>
    <t>01 ДЕКАБРЯ 2024г.</t>
  </si>
  <si>
    <t>ФЕДОРОВ РОМАН</t>
  </si>
  <si>
    <t>СШОР ВИКТОРИЯ ЙОШКАР-ОЛА</t>
  </si>
  <si>
    <t>ЧЕРНИКОВ ВАСИЛИЙ</t>
  </si>
  <si>
    <t>СИМОЛКИН ДАНИИЛ</t>
  </si>
  <si>
    <t>ШИКИН ИВАН</t>
  </si>
  <si>
    <t>СОЛОВЬЕВ МАРАТ</t>
  </si>
  <si>
    <t>МАСАНОВ МИХАИЛ</t>
  </si>
  <si>
    <t>ЛИТВИНЕНКО МАРИЯ</t>
  </si>
  <si>
    <t>ГРЕКОВА АНТОНИНА</t>
  </si>
  <si>
    <t>ВОРКУТА</t>
  </si>
  <si>
    <t>ГОРБАЧЕВА СНЕЖАНА</t>
  </si>
  <si>
    <t>ТИУНОВ СТЕПАН</t>
  </si>
  <si>
    <t>КОРОБКО МАКСИМ</t>
  </si>
  <si>
    <t>ИВАНОВ АЛЕКСАНДР</t>
  </si>
  <si>
    <t>ЛАРИН ВЛАДИСЛАВ</t>
  </si>
  <si>
    <t>АБРАМОВА КИРА</t>
  </si>
  <si>
    <t>ВЛАДИМИРОВА ВЕРА</t>
  </si>
  <si>
    <t>ГАВЕНКО ВАРВАРА</t>
  </si>
  <si>
    <t>КАМЕНЕВА ЛОЛИТА</t>
  </si>
  <si>
    <t>ПОЛОНОВ ВСЕВОЛОД</t>
  </si>
  <si>
    <t>ПАЩЕНКО НИКИТА</t>
  </si>
  <si>
    <t>БУРУНИНА МИЛЕНА</t>
  </si>
  <si>
    <t>АГЕЕВ АНДРЕЙ</t>
  </si>
  <si>
    <t>БУРЯКОВА ЕКАТЕРИНА</t>
  </si>
  <si>
    <t>ШУДАЯГ СШ 1 САВИНА Е.Д.</t>
  </si>
  <si>
    <t>БУШЕНЕВА ИРИНА</t>
  </si>
  <si>
    <t>ЛЕЩЕНКО ВАЛЕРИЯ</t>
  </si>
  <si>
    <t>РУЖАНОВА АЛЕНА</t>
  </si>
  <si>
    <t>СУХАНОВА ПОЛИНА</t>
  </si>
  <si>
    <t>ВОДНЫЙ СШ 1 ПРОКУДОВИЧ Н.М.</t>
  </si>
  <si>
    <t>ЧУРОВА МИЛАНА</t>
  </si>
  <si>
    <t>ШМЫГОВАТАЯ ЛИКА</t>
  </si>
  <si>
    <t>АЗНАБАЕВА АРИНА</t>
  </si>
  <si>
    <t>АЛИСУЛТАНОВА АННА</t>
  </si>
  <si>
    <t>БАЖИНА ПОЛИНА</t>
  </si>
  <si>
    <t>БЕЛЯЕВА МАРГАРИТА</t>
  </si>
  <si>
    <t>КОВАЛЬСКАЯ АНАСТАСИЯ</t>
  </si>
  <si>
    <t>МЕЛЕНТЬЕВА АЛЕКСАНДРА</t>
  </si>
  <si>
    <t>ОВЧИННИКОВА ЕВГЕНИЯ</t>
  </si>
  <si>
    <t>ТАРАНЕНКО АКСИНЬЯ</t>
  </si>
  <si>
    <t>ТЕРЕНТЬЕВА АПОЛЛИНАРИЯ</t>
  </si>
  <si>
    <t>ЧУРОВА ВИКТОРИЯ</t>
  </si>
  <si>
    <t>ВЛАСОВА АНАСТАСИЯ</t>
  </si>
  <si>
    <t>ДАНИЛИНА АНАСТАСИЯ</t>
  </si>
  <si>
    <t>ДЖАФАРОВА МАРИЯ</t>
  </si>
  <si>
    <t>ЗАБЕЛИНСКАЯ АДЕЛИНА</t>
  </si>
  <si>
    <t>ЗАЙЦЕВА ВАЛЕРИЯ</t>
  </si>
  <si>
    <t>КНУРЕНКО СОФЬЯ</t>
  </si>
  <si>
    <t>ЛУЗГИНА ЕСЕНИЯ</t>
  </si>
  <si>
    <t>ТЕРЕНТЬЕВА ДИАНА</t>
  </si>
  <si>
    <t>ЯЦЕНКО ДАРЬЯ</t>
  </si>
  <si>
    <t>ГАЙДАКОВА МИЛЕНА</t>
  </si>
  <si>
    <t>ГАМУЛИНА ОЛЕСЯ</t>
  </si>
  <si>
    <t>ГРЕХНЕВА ЕКАТЕРИНА</t>
  </si>
  <si>
    <t>ДМИТРИЕВА ЮЛИЯ</t>
  </si>
  <si>
    <t>ЖАРКО КАРИНА</t>
  </si>
  <si>
    <t>ПАЛЬШИНА АЛИСА</t>
  </si>
  <si>
    <t>РУШАНЯН МИЛЕНА</t>
  </si>
  <si>
    <t>СОТНИЧУК ОЛЕСЯ</t>
  </si>
  <si>
    <t>ТРИФОНОВА УЛЬЯНА</t>
  </si>
  <si>
    <t>ФАТОВА ИРИНА</t>
  </si>
  <si>
    <t>ГАЛЬЦЕВА АННА</t>
  </si>
  <si>
    <t>КУРОЧКИНА АРИНА</t>
  </si>
  <si>
    <t>КУЗНЕЦОВА ГАЛИНА</t>
  </si>
  <si>
    <t>МАКСИМОВА НАДЕЖДА</t>
  </si>
  <si>
    <t>КУЛЕШОВА ТАТЬЯНА</t>
  </si>
  <si>
    <t>ПУШКИНСКИЙ</t>
  </si>
  <si>
    <t>НАСИРОВА ЭМИЛИНА</t>
  </si>
  <si>
    <t>ЯКУШЕНКОВА ТАТЬЯНА</t>
  </si>
  <si>
    <t>АКСЕНОВ ВАДИМ</t>
  </si>
  <si>
    <t>БАБАЕВ ТИМУР</t>
  </si>
  <si>
    <t>БАЖУКОВ СЕМЕН</t>
  </si>
  <si>
    <t>ДАВЛЕКАНОВ ЭМИЛЬ</t>
  </si>
  <si>
    <t>КРИВУЦКИЙ ВЛАДИСЛАВ</t>
  </si>
  <si>
    <t>КРУТИКОВ АНТОН</t>
  </si>
  <si>
    <t>НЕКРАСОВ ВЛАДИМИР</t>
  </si>
  <si>
    <t>ТРИШИН ЯРОСЛАВ</t>
  </si>
  <si>
    <t>ХАМЕНЕВ КОНСТАНТИН</t>
  </si>
  <si>
    <t>ЧЕРНЫХ ВЛАДИМИР</t>
  </si>
  <si>
    <t>ЧЕРНЫХ ЛЕВ</t>
  </si>
  <si>
    <t>БАЛА ГЛЕБ</t>
  </si>
  <si>
    <t>ГОРШКОВ ЗАХАР</t>
  </si>
  <si>
    <t>ЗОЛОТАРЕВ НИКИТА</t>
  </si>
  <si>
    <t>КРОПОТИН РУСЛАН</t>
  </si>
  <si>
    <t>КУШАК ЯРОСЛАВ</t>
  </si>
  <si>
    <t>МУЖИКОВ НИКИФОР</t>
  </si>
  <si>
    <t>СИМАКОВ МАКСИМ</t>
  </si>
  <si>
    <t>СПИЧЕНОК  ДАНИИЛ</t>
  </si>
  <si>
    <t>ТАРЛЫКОВ АРТЕМ</t>
  </si>
  <si>
    <t>ТЕРЕНТЬЕВ ЕФИМ</t>
  </si>
  <si>
    <t>БОРМОТОВА АРИНА</t>
  </si>
  <si>
    <t>НИКИФОРОВА ЕВА</t>
  </si>
  <si>
    <t>КУВШИНОВ МИХАИЛ</t>
  </si>
  <si>
    <t>БУРЯКОВ ЯРОСЛАВ</t>
  </si>
  <si>
    <t>БУШЕНЕВ ЮРИЙ</t>
  </si>
  <si>
    <t>ВАХРОМЕЕВ СЕМЕН</t>
  </si>
  <si>
    <t>ВЛАДЫКИН МИРОН</t>
  </si>
  <si>
    <t>ИСАКОВ ГЛЕБ</t>
  </si>
  <si>
    <t>МУДРОВ АЛЕКСАНДР</t>
  </si>
  <si>
    <t>ХУДЯЕВ ИВАН</t>
  </si>
  <si>
    <t>ЮДИН ИВАН</t>
  </si>
  <si>
    <t>КРЮЧКОВ ВЛАД</t>
  </si>
  <si>
    <t>МАКСИМОВ ИВАН</t>
  </si>
  <si>
    <t>ГАЛЯМОВ ГЕОРГИЙ</t>
  </si>
  <si>
    <t>КИРЬЯНОВ НИКОЛАЙ</t>
  </si>
  <si>
    <t>ПУШКАРЕВ ВИКТОР</t>
  </si>
  <si>
    <t>БОРИСОВ ИВАН</t>
  </si>
  <si>
    <t>БОРМОТОВ ДАНИЛ</t>
  </si>
  <si>
    <t>ВОЛЬХИН  ИВАН</t>
  </si>
  <si>
    <t>ЕФРЕМОВ АРТЕМ</t>
  </si>
  <si>
    <t>ИЗМАЙЛОВ МАКСИМ</t>
  </si>
  <si>
    <t>ИНШИН ДМИТРИЙ</t>
  </si>
  <si>
    <t>КНЯЗЬКИН ДМИТРИЙ</t>
  </si>
  <si>
    <t>КРУГЛОВ ГОРДЕЙ</t>
  </si>
  <si>
    <t>КУРГАНСКИЙ КИРИЛЛ</t>
  </si>
  <si>
    <t>КУШАК АРТУР</t>
  </si>
  <si>
    <t>МИСЕВ ГЛЕБ</t>
  </si>
  <si>
    <t>ПАВЛОВ ИВАН</t>
  </si>
  <si>
    <t>ЧЕРНЯЕВ ДАНИЛ</t>
  </si>
  <si>
    <t>ТОЛМАЧЕВ ТИМОФЕЙ</t>
  </si>
  <si>
    <t>СТЕФАНОВИЧ АЛЕКСЕЙ</t>
  </si>
  <si>
    <t>СТЕФАНОВИЧ ЮРИЙ</t>
  </si>
  <si>
    <t>ВОРОНЦОВ ВИКТОР</t>
  </si>
  <si>
    <t>ГУЗЕНКО БОГДАН</t>
  </si>
  <si>
    <t>КАНЕВ ЕГОР</t>
  </si>
  <si>
    <t>ТЕРЕНТЬЕВ ЗАХАР</t>
  </si>
  <si>
    <t>ХОМЯКОВ ИЛЬЯ</t>
  </si>
  <si>
    <t>БАЛДИН ИВАН</t>
  </si>
  <si>
    <t>ВОЛГОРЕЧИНСК СШ 1</t>
  </si>
  <si>
    <t>ВОЛГОРЕЧИНСК СШ 2</t>
  </si>
  <si>
    <t>КРАПИВИН РУСЛАН</t>
  </si>
  <si>
    <t>ВОЛГОРЕЧИНСК СШ 3</t>
  </si>
  <si>
    <t>БОЛЬШАКОВА ВЕРОНИКА</t>
  </si>
  <si>
    <t>РОМАНОВА ДАРЬЯ</t>
  </si>
  <si>
    <t>ГАВРИЛОВА СОФЬЯ</t>
  </si>
  <si>
    <t>ПОТЕМКИНА ВЕРОНИКА</t>
  </si>
  <si>
    <t>ДОКЕТОВА МАРИЯ</t>
  </si>
  <si>
    <t>ТРОФИМОВ ДМИТРИЙ</t>
  </si>
  <si>
    <t>СЕМЕНОВ ИВАН</t>
  </si>
  <si>
    <t xml:space="preserve"> соревнований по лыжным гонкам,</t>
  </si>
  <si>
    <t>ПОСВЯЩЕННЫХ ПАМЯТИ ГЕРОЕВ ОТЕЧЕСТВА</t>
  </si>
  <si>
    <t xml:space="preserve">ЯЩУК ЕВА </t>
  </si>
  <si>
    <t>ТОЛПЫГА ЕКАТЕРИНА</t>
  </si>
  <si>
    <t>ЯРЕГА СШ 1 ШАРОВА И.В.</t>
  </si>
  <si>
    <t>ЯКИМОВ ЯРОСЛАВ</t>
  </si>
  <si>
    <t>ХИТРОВ НИКОЛАЙ</t>
  </si>
  <si>
    <t>НОГИН РОМАН</t>
  </si>
  <si>
    <t>БАЙКОВСКИЙ КОНСТАНТИН</t>
  </si>
  <si>
    <t>ЦАРЕВА КСЕНИЯ</t>
  </si>
  <si>
    <t>СЫКТЫВКАР ЭКЛЛИБ</t>
  </si>
  <si>
    <t>ПОТАШОВ КОНСТАНТИН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</si>
</sst>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mm:ss.00"/>
  </numFmts>
  <fonts count="32">
    <font>
      <sz val="14"/>
      <name val="Courier New Cyr"/>
      <charset val="204"/>
    </font>
    <font>
      <sz val="11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"/>
      <family val="1"/>
    </font>
    <font>
      <b/>
      <sz val="16"/>
      <name val="Monotype Corsiva"/>
      <family val="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i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0"/>
      <name val="Arial"/>
      <family val="2"/>
      <charset val="204"/>
    </font>
    <font>
      <b/>
      <sz val="10"/>
      <color theme="0"/>
      <name val="Times New Roman"/>
      <family val="1"/>
    </font>
    <font>
      <b/>
      <sz val="9"/>
      <name val="Times New Roman Cyr"/>
      <charset val="204"/>
    </font>
    <font>
      <sz val="12"/>
      <color theme="0"/>
      <name val="Times New Roman"/>
      <family val="1"/>
    </font>
    <font>
      <b/>
      <sz val="9"/>
      <color rgb="FFFF0000"/>
      <name val="Times New Roman Cyr"/>
      <family val="1"/>
      <charset val="204"/>
    </font>
    <font>
      <sz val="12"/>
      <color rgb="FFFF0000"/>
      <name val="Arial"/>
      <family val="2"/>
      <charset val="204"/>
    </font>
    <font>
      <b/>
      <sz val="10"/>
      <color rgb="FFFF0000"/>
      <name val="Times New Roman"/>
      <family val="1"/>
    </font>
    <font>
      <sz val="10"/>
      <color rgb="FFFF0000"/>
      <name val="Times New Roman Cyr"/>
      <family val="1"/>
      <charset val="204"/>
    </font>
    <font>
      <sz val="10"/>
      <color rgb="FF000000"/>
      <name val="Calibri"/>
      <family val="2"/>
      <charset val="204"/>
      <scheme val="minor"/>
    </font>
    <font>
      <b/>
      <i/>
      <sz val="11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8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7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17" fillId="0" borderId="0" xfId="1" applyFont="1"/>
    <xf numFmtId="164" fontId="18" fillId="0" borderId="1" xfId="1" applyNumberFormat="1" applyFont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47" fontId="9" fillId="0" borderId="0" xfId="1" applyNumberFormat="1" applyFont="1" applyAlignment="1">
      <alignment horizontal="left" vertical="center"/>
    </xf>
    <xf numFmtId="47" fontId="9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47" fontId="5" fillId="0" borderId="0" xfId="1" applyNumberFormat="1" applyFont="1" applyAlignment="1">
      <alignment horizontal="center" vertical="center"/>
    </xf>
    <xf numFmtId="47" fontId="6" fillId="0" borderId="0" xfId="1" applyNumberFormat="1" applyFont="1" applyAlignment="1">
      <alignment horizontal="center" vertical="center"/>
    </xf>
    <xf numFmtId="0" fontId="22" fillId="0" borderId="0" xfId="1" applyFont="1"/>
    <xf numFmtId="0" fontId="23" fillId="0" borderId="0" xfId="0" applyFont="1" applyAlignment="1">
      <alignment horizontal="center"/>
    </xf>
    <xf numFmtId="0" fontId="24" fillId="0" borderId="0" xfId="1" applyFont="1" applyAlignment="1">
      <alignment horizontal="center" vertical="center" wrapText="1"/>
    </xf>
    <xf numFmtId="1" fontId="22" fillId="0" borderId="0" xfId="1" applyNumberFormat="1" applyFont="1"/>
    <xf numFmtId="164" fontId="18" fillId="4" borderId="1" xfId="1" applyNumberFormat="1" applyFont="1" applyFill="1" applyBorder="1" applyAlignment="1">
      <alignment horizontal="center"/>
    </xf>
    <xf numFmtId="0" fontId="3" fillId="0" borderId="1" xfId="1" applyFont="1" applyBorder="1"/>
    <xf numFmtId="164" fontId="7" fillId="0" borderId="1" xfId="1" applyNumberFormat="1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165" fontId="9" fillId="0" borderId="0" xfId="1" applyNumberFormat="1" applyFont="1"/>
    <xf numFmtId="165" fontId="9" fillId="0" borderId="0" xfId="1" applyNumberFormat="1" applyFont="1" applyAlignment="1">
      <alignment horizontal="center" vertical="center"/>
    </xf>
    <xf numFmtId="165" fontId="28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164" fontId="7" fillId="4" borderId="0" xfId="1" applyNumberFormat="1" applyFont="1" applyFill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47" fontId="9" fillId="0" borderId="1" xfId="1" applyNumberFormat="1" applyFont="1" applyBorder="1"/>
    <xf numFmtId="47" fontId="9" fillId="0" borderId="1" xfId="1" applyNumberFormat="1" applyFont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47" fontId="20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0" fontId="16" fillId="4" borderId="1" xfId="0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7" fillId="0" borderId="2" xfId="1" applyFont="1" applyBorder="1"/>
    <xf numFmtId="0" fontId="4" fillId="0" borderId="1" xfId="1" applyFont="1" applyBorder="1" applyAlignment="1">
      <alignment horizontal="center" vertical="center" textRotation="255" wrapText="1"/>
    </xf>
    <xf numFmtId="0" fontId="11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textRotation="255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vertical="top" wrapText="1"/>
    </xf>
    <xf numFmtId="0" fontId="16" fillId="0" borderId="1" xfId="1" applyFont="1" applyBorder="1" applyAlignment="1">
      <alignment vertical="center"/>
    </xf>
    <xf numFmtId="47" fontId="28" fillId="0" borderId="1" xfId="1" applyNumberFormat="1" applyFont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0" fontId="31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2" xr:uid="{00000000-0005-0000-0000-000001000000}"/>
    <cellStyle name="Обычный_All start" xfId="1" xr:uid="{00000000-0005-0000-0000-000002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45;&#1058;&#1045;&#1056;&#1040;&#1053;&#1067;%20&#1057;%20&#1050;&#1054;&#1069;&#1060;&#1060;&#1048;&#1062;&#1048;&#1045;&#1053;&#1058;&#1054;&#105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СтартФиниш(030)"/>
      <sheetName val="СтартФиниш(30д)"/>
      <sheetName val="Коэффициенты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31</v>
          </cell>
          <cell r="B2">
            <v>1.00248</v>
          </cell>
        </row>
        <row r="3">
          <cell r="A3">
            <v>32</v>
          </cell>
          <cell r="B3">
            <v>1.00421</v>
          </cell>
        </row>
        <row r="4">
          <cell r="A4">
            <v>33</v>
          </cell>
          <cell r="B4">
            <v>1.0063899999999999</v>
          </cell>
        </row>
        <row r="5">
          <cell r="A5">
            <v>34</v>
          </cell>
          <cell r="B5">
            <v>1.0090300000000001</v>
          </cell>
        </row>
        <row r="6">
          <cell r="A6">
            <v>35</v>
          </cell>
          <cell r="B6">
            <v>1.0121199999999999</v>
          </cell>
        </row>
        <row r="7">
          <cell r="A7">
            <v>36</v>
          </cell>
          <cell r="B7">
            <v>1.0156700000000001</v>
          </cell>
        </row>
        <row r="8">
          <cell r="A8">
            <v>37</v>
          </cell>
          <cell r="B8">
            <v>1.0196700000000001</v>
          </cell>
        </row>
        <row r="9">
          <cell r="A9">
            <v>38</v>
          </cell>
          <cell r="B9">
            <v>1.0241199999999999</v>
          </cell>
        </row>
        <row r="10">
          <cell r="A10">
            <v>39</v>
          </cell>
          <cell r="B10">
            <v>1.02902</v>
          </cell>
        </row>
        <row r="11">
          <cell r="A11">
            <v>40</v>
          </cell>
          <cell r="B11">
            <v>1.0343800000000001</v>
          </cell>
        </row>
        <row r="12">
          <cell r="A12">
            <v>41</v>
          </cell>
          <cell r="B12">
            <v>1.0401899999999999</v>
          </cell>
        </row>
        <row r="13">
          <cell r="A13">
            <v>42</v>
          </cell>
          <cell r="B13">
            <v>1.0464500000000001</v>
          </cell>
        </row>
        <row r="14">
          <cell r="A14">
            <v>43</v>
          </cell>
          <cell r="B14">
            <v>1.0531699999999999</v>
          </cell>
        </row>
        <row r="15">
          <cell r="A15">
            <v>44</v>
          </cell>
          <cell r="B15">
            <v>1.0603400000000001</v>
          </cell>
        </row>
        <row r="16">
          <cell r="A16">
            <v>45</v>
          </cell>
          <cell r="B16">
            <v>1.06796</v>
          </cell>
        </row>
        <row r="17">
          <cell r="A17">
            <v>46</v>
          </cell>
          <cell r="B17">
            <v>1.07603</v>
          </cell>
        </row>
        <row r="18">
          <cell r="A18">
            <v>47</v>
          </cell>
          <cell r="B18">
            <v>1.08456</v>
          </cell>
        </row>
        <row r="19">
          <cell r="A19">
            <v>48</v>
          </cell>
          <cell r="B19">
            <v>1.09355</v>
          </cell>
        </row>
        <row r="20">
          <cell r="A20">
            <v>49</v>
          </cell>
          <cell r="B20">
            <v>1.1029800000000001</v>
          </cell>
        </row>
        <row r="21">
          <cell r="A21">
            <v>50</v>
          </cell>
          <cell r="B21">
            <v>1.11287</v>
          </cell>
        </row>
        <row r="22">
          <cell r="A22">
            <v>51</v>
          </cell>
          <cell r="B22">
            <v>1.12321</v>
          </cell>
        </row>
        <row r="23">
          <cell r="A23">
            <v>52</v>
          </cell>
          <cell r="B23">
            <v>1.13401</v>
          </cell>
        </row>
        <row r="24">
          <cell r="A24">
            <v>53</v>
          </cell>
          <cell r="B24">
            <v>1.1452500000000001</v>
          </cell>
        </row>
        <row r="25">
          <cell r="A25">
            <v>54</v>
          </cell>
          <cell r="B25">
            <v>1.1569499999999999</v>
          </cell>
        </row>
        <row r="26">
          <cell r="A26">
            <v>55</v>
          </cell>
          <cell r="B26">
            <v>1.1672899999999999</v>
          </cell>
        </row>
        <row r="27">
          <cell r="A27">
            <v>56</v>
          </cell>
          <cell r="B27">
            <v>1.1817200000000001</v>
          </cell>
        </row>
        <row r="28">
          <cell r="A28">
            <v>57</v>
          </cell>
          <cell r="B28">
            <v>1.19478</v>
          </cell>
        </row>
        <row r="29">
          <cell r="A29">
            <v>58</v>
          </cell>
          <cell r="B29">
            <v>1.2082900000000001</v>
          </cell>
        </row>
        <row r="30">
          <cell r="A30">
            <v>59</v>
          </cell>
          <cell r="B30">
            <v>1.2222599999999999</v>
          </cell>
        </row>
        <row r="31">
          <cell r="A31">
            <v>60</v>
          </cell>
          <cell r="B31">
            <v>1.23668</v>
          </cell>
        </row>
        <row r="32">
          <cell r="A32">
            <v>61</v>
          </cell>
          <cell r="B32">
            <v>1.2515499999999999</v>
          </cell>
        </row>
        <row r="33">
          <cell r="A33">
            <v>62</v>
          </cell>
          <cell r="B33">
            <v>1.2668699999999999</v>
          </cell>
        </row>
        <row r="34">
          <cell r="A34">
            <v>63</v>
          </cell>
          <cell r="B34">
            <v>1.2826500000000001</v>
          </cell>
        </row>
        <row r="35">
          <cell r="A35">
            <v>64</v>
          </cell>
          <cell r="B35">
            <v>1.2988900000000001</v>
          </cell>
        </row>
        <row r="36">
          <cell r="A36">
            <v>65</v>
          </cell>
          <cell r="B36">
            <v>1.3155699999999999</v>
          </cell>
        </row>
        <row r="37">
          <cell r="A37">
            <v>66</v>
          </cell>
          <cell r="B37">
            <v>1.3327100000000001</v>
          </cell>
        </row>
        <row r="38">
          <cell r="A38">
            <v>67</v>
          </cell>
          <cell r="B38">
            <v>1.3503000000000001</v>
          </cell>
        </row>
        <row r="39">
          <cell r="A39">
            <v>68</v>
          </cell>
          <cell r="B39">
            <v>1.36835</v>
          </cell>
        </row>
        <row r="40">
          <cell r="A40">
            <v>69</v>
          </cell>
          <cell r="B40">
            <v>1.3868400000000001</v>
          </cell>
        </row>
        <row r="41">
          <cell r="A41">
            <v>70</v>
          </cell>
          <cell r="B41">
            <v>1.4057900000000001</v>
          </cell>
        </row>
        <row r="42">
          <cell r="A42">
            <v>71</v>
          </cell>
          <cell r="B42">
            <v>1.4252</v>
          </cell>
        </row>
        <row r="43">
          <cell r="A43">
            <v>72</v>
          </cell>
          <cell r="B43">
            <v>1.44506</v>
          </cell>
        </row>
        <row r="44">
          <cell r="A44">
            <v>73</v>
          </cell>
          <cell r="B44">
            <v>1.4653700000000001</v>
          </cell>
        </row>
        <row r="45">
          <cell r="A45">
            <v>74</v>
          </cell>
          <cell r="B45">
            <v>1.48613</v>
          </cell>
        </row>
        <row r="46">
          <cell r="A46">
            <v>75</v>
          </cell>
          <cell r="B46">
            <v>1.50735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1"/>
  <sheetViews>
    <sheetView tabSelected="1" topLeftCell="A143" zoomScale="120" zoomScaleNormal="120" workbookViewId="0">
      <selection activeCell="P216" sqref="P216"/>
    </sheetView>
  </sheetViews>
  <sheetFormatPr baseColWidth="10" defaultColWidth="5.875" defaultRowHeight="5.75" customHeight="1"/>
  <cols>
    <col min="1" max="1" width="0.25" style="1" customWidth="1"/>
    <col min="2" max="2" width="3.375" style="1" customWidth="1"/>
    <col min="3" max="3" width="23.5" style="1" customWidth="1"/>
    <col min="4" max="4" width="3.375" style="1" customWidth="1"/>
    <col min="5" max="5" width="4.25" style="1" customWidth="1"/>
    <col min="6" max="6" width="26.25" style="1" customWidth="1"/>
    <col min="7" max="8" width="5.875" style="1" customWidth="1"/>
    <col min="9" max="9" width="6.25" style="2" customWidth="1"/>
    <col min="10" max="10" width="6.125" style="1" customWidth="1"/>
    <col min="11" max="11" width="2.875" style="1" customWidth="1"/>
    <col min="12" max="12" width="0.375" style="1" customWidth="1"/>
    <col min="13" max="13" width="5.125" style="1" customWidth="1"/>
    <col min="14" max="14" width="3.125" style="1" customWidth="1"/>
    <col min="15" max="16384" width="5.875" style="1"/>
  </cols>
  <sheetData>
    <row r="1" spans="2:13" ht="19.25" customHeight="1">
      <c r="B1" s="75" t="s">
        <v>12</v>
      </c>
      <c r="C1" s="75"/>
      <c r="D1" s="75"/>
      <c r="E1" s="75"/>
      <c r="F1" s="75"/>
      <c r="G1" s="75"/>
      <c r="H1" s="75"/>
      <c r="I1" s="75"/>
      <c r="J1" s="19"/>
    </row>
    <row r="2" spans="2:13" ht="15" customHeight="1">
      <c r="B2" s="78" t="s">
        <v>254</v>
      </c>
      <c r="C2" s="78"/>
      <c r="D2" s="78"/>
      <c r="E2" s="78"/>
      <c r="F2" s="78"/>
      <c r="G2" s="78"/>
      <c r="H2" s="78"/>
      <c r="I2" s="78"/>
      <c r="J2" s="19"/>
    </row>
    <row r="3" spans="2:13" ht="15" customHeight="1">
      <c r="B3" s="7"/>
      <c r="C3" s="78" t="s">
        <v>255</v>
      </c>
      <c r="D3" s="78"/>
      <c r="E3" s="78"/>
      <c r="F3" s="78"/>
      <c r="G3" s="78"/>
      <c r="H3" s="78"/>
      <c r="I3" s="7"/>
      <c r="J3" s="20"/>
      <c r="M3" s="22">
        <v>2025</v>
      </c>
    </row>
    <row r="4" spans="2:13" ht="15" customHeight="1">
      <c r="B4" s="4"/>
      <c r="C4" s="76" t="s">
        <v>71</v>
      </c>
      <c r="D4" s="76"/>
      <c r="E4" s="77"/>
      <c r="F4" s="77"/>
      <c r="G4" s="79" t="s">
        <v>114</v>
      </c>
      <c r="H4" s="79"/>
      <c r="I4" s="79"/>
      <c r="J4" s="21"/>
      <c r="M4" s="8"/>
    </row>
    <row r="5" spans="2:13" ht="30" customHeight="1">
      <c r="B5" s="56" t="s">
        <v>0</v>
      </c>
      <c r="C5" s="57" t="s">
        <v>1</v>
      </c>
      <c r="D5" s="58" t="s">
        <v>35</v>
      </c>
      <c r="E5" s="57" t="s">
        <v>5</v>
      </c>
      <c r="F5" s="57" t="s">
        <v>4</v>
      </c>
      <c r="G5" s="59" t="s">
        <v>2</v>
      </c>
      <c r="H5" s="59" t="s">
        <v>3</v>
      </c>
      <c r="I5" s="59" t="s">
        <v>26</v>
      </c>
      <c r="J5" s="60" t="s">
        <v>22</v>
      </c>
      <c r="K5" s="61" t="s">
        <v>6</v>
      </c>
      <c r="M5" s="8"/>
    </row>
    <row r="6" spans="2:13" ht="16.25" customHeight="1">
      <c r="B6" s="62"/>
      <c r="C6" s="63"/>
      <c r="D6" s="63"/>
      <c r="E6" s="63" t="s">
        <v>11</v>
      </c>
      <c r="F6" s="63"/>
      <c r="G6" s="64"/>
      <c r="H6" s="64"/>
      <c r="I6" s="64"/>
      <c r="J6" s="65"/>
      <c r="K6" s="66"/>
      <c r="M6" s="10"/>
    </row>
    <row r="7" spans="2:13" ht="16.25" customHeight="1">
      <c r="B7" s="24"/>
      <c r="C7" s="73" t="s">
        <v>59</v>
      </c>
      <c r="D7" s="73"/>
      <c r="E7" s="73"/>
      <c r="F7" s="73"/>
      <c r="G7" s="67"/>
      <c r="H7" s="67"/>
      <c r="I7" s="67"/>
      <c r="J7" s="70"/>
      <c r="K7" s="52"/>
      <c r="L7" s="8">
        <v>2025</v>
      </c>
      <c r="M7" s="9"/>
    </row>
    <row r="8" spans="2:13" ht="16.25" customHeight="1">
      <c r="B8" s="24">
        <v>1</v>
      </c>
      <c r="C8" s="39" t="s">
        <v>66</v>
      </c>
      <c r="D8" s="39"/>
      <c r="E8" s="40">
        <v>2017</v>
      </c>
      <c r="F8" s="37" t="s">
        <v>14</v>
      </c>
      <c r="G8" s="46">
        <v>1.7361111111111112E-4</v>
      </c>
      <c r="H8" s="46"/>
      <c r="I8" s="47">
        <f t="shared" ref="I8:I14" si="0">H8-G8</f>
        <v>-1.7361111111111112E-4</v>
      </c>
      <c r="J8" s="69"/>
      <c r="K8" s="68"/>
      <c r="L8" s="8"/>
      <c r="M8" s="9"/>
    </row>
    <row r="9" spans="2:13" ht="16.25" customHeight="1">
      <c r="B9" s="24">
        <v>2</v>
      </c>
      <c r="C9" s="39" t="s">
        <v>82</v>
      </c>
      <c r="D9" s="39"/>
      <c r="E9" s="40">
        <v>2017</v>
      </c>
      <c r="F9" s="37" t="s">
        <v>14</v>
      </c>
      <c r="G9" s="46">
        <v>3.4722222222222224E-4</v>
      </c>
      <c r="H9" s="46"/>
      <c r="I9" s="47">
        <f t="shared" si="0"/>
        <v>-3.4722222222222224E-4</v>
      </c>
      <c r="J9" s="69"/>
      <c r="K9" s="68"/>
      <c r="L9" s="8"/>
      <c r="M9" s="9"/>
    </row>
    <row r="10" spans="2:13" ht="16.25" customHeight="1">
      <c r="B10" s="24">
        <v>3</v>
      </c>
      <c r="C10" s="39" t="s">
        <v>93</v>
      </c>
      <c r="D10" s="39"/>
      <c r="E10" s="40">
        <v>2019</v>
      </c>
      <c r="F10" s="37" t="s">
        <v>14</v>
      </c>
      <c r="G10" s="46">
        <v>5.20833333333333E-4</v>
      </c>
      <c r="H10" s="46"/>
      <c r="I10" s="47">
        <f t="shared" si="0"/>
        <v>-5.20833333333333E-4</v>
      </c>
      <c r="J10" s="69"/>
      <c r="K10" s="68"/>
      <c r="L10" s="8"/>
      <c r="M10" s="9"/>
    </row>
    <row r="11" spans="2:13" ht="16.25" customHeight="1">
      <c r="B11" s="24">
        <v>4</v>
      </c>
      <c r="C11" s="39" t="s">
        <v>206</v>
      </c>
      <c r="D11" s="39"/>
      <c r="E11" s="40">
        <v>2017</v>
      </c>
      <c r="F11" s="37" t="s">
        <v>14</v>
      </c>
      <c r="G11" s="46">
        <v>6.9444444444444404E-4</v>
      </c>
      <c r="H11" s="46"/>
      <c r="I11" s="47">
        <f t="shared" si="0"/>
        <v>-6.9444444444444404E-4</v>
      </c>
      <c r="J11" s="69"/>
      <c r="K11" s="68"/>
      <c r="L11" s="8"/>
      <c r="M11" s="9"/>
    </row>
    <row r="12" spans="2:13" ht="16.25" customHeight="1">
      <c r="B12" s="24">
        <v>5</v>
      </c>
      <c r="C12" s="39" t="s">
        <v>205</v>
      </c>
      <c r="D12" s="39"/>
      <c r="E12" s="40">
        <v>2017</v>
      </c>
      <c r="F12" s="37" t="s">
        <v>139</v>
      </c>
      <c r="G12" s="46">
        <v>8.6805555555555497E-4</v>
      </c>
      <c r="H12" s="46"/>
      <c r="I12" s="47">
        <f t="shared" si="0"/>
        <v>-8.6805555555555497E-4</v>
      </c>
      <c r="J12" s="69"/>
      <c r="K12" s="68"/>
      <c r="L12" s="8"/>
      <c r="M12" s="9"/>
    </row>
    <row r="13" spans="2:13" ht="16.25" customHeight="1">
      <c r="B13" s="24">
        <v>6</v>
      </c>
      <c r="C13" s="39" t="s">
        <v>257</v>
      </c>
      <c r="D13" s="39"/>
      <c r="E13" s="40">
        <v>2017</v>
      </c>
      <c r="F13" s="37" t="s">
        <v>258</v>
      </c>
      <c r="G13" s="46">
        <v>1.0416666666666699E-3</v>
      </c>
      <c r="H13" s="46"/>
      <c r="I13" s="47">
        <f t="shared" si="0"/>
        <v>-1.0416666666666699E-3</v>
      </c>
      <c r="J13" s="69"/>
      <c r="K13" s="68"/>
      <c r="L13" s="8"/>
      <c r="M13" s="9"/>
    </row>
    <row r="14" spans="2:13" ht="16.25" customHeight="1">
      <c r="B14" s="24">
        <v>7</v>
      </c>
      <c r="C14" s="39" t="s">
        <v>256</v>
      </c>
      <c r="D14" s="39"/>
      <c r="E14" s="40">
        <v>2017</v>
      </c>
      <c r="F14" s="37" t="s">
        <v>124</v>
      </c>
      <c r="G14" s="46">
        <v>1.21527777777778E-3</v>
      </c>
      <c r="H14" s="46"/>
      <c r="I14" s="47">
        <f t="shared" si="0"/>
        <v>-1.21527777777778E-3</v>
      </c>
      <c r="J14" s="69"/>
      <c r="K14" s="68"/>
      <c r="L14" s="8"/>
      <c r="M14" s="9"/>
    </row>
    <row r="15" spans="2:13" ht="16.25" customHeight="1">
      <c r="B15" s="24"/>
      <c r="C15" s="73" t="s">
        <v>60</v>
      </c>
      <c r="D15" s="73"/>
      <c r="E15" s="73"/>
      <c r="F15" s="73"/>
      <c r="G15" s="46"/>
      <c r="H15" s="46"/>
      <c r="I15" s="47"/>
      <c r="J15" s="69"/>
      <c r="K15" s="68"/>
      <c r="L15" s="1">
        <v>2025</v>
      </c>
      <c r="M15" s="9" t="e">
        <f>IF($M$3-E15&gt;=31,VLOOKUP($M$3-E15,[1]Коэффициенты!$A$2:$B$46,2,),1)</f>
        <v>#N/A</v>
      </c>
    </row>
    <row r="16" spans="2:13" ht="16.25" customHeight="1">
      <c r="B16" s="24">
        <v>8</v>
      </c>
      <c r="C16" s="71" t="s">
        <v>208</v>
      </c>
      <c r="D16" s="43"/>
      <c r="E16" s="43">
        <v>2018</v>
      </c>
      <c r="F16" s="53" t="s">
        <v>139</v>
      </c>
      <c r="G16" s="46">
        <v>1.38888888888889E-3</v>
      </c>
      <c r="H16" s="46"/>
      <c r="I16" s="47">
        <f t="shared" ref="I16:I23" si="1">H16-G16</f>
        <v>-1.38888888888889E-3</v>
      </c>
      <c r="J16" s="51">
        <f t="shared" ref="J16:J23" si="2">I16/M16</f>
        <v>-1.38888888888889E-3</v>
      </c>
      <c r="K16" s="68"/>
      <c r="L16" s="8">
        <v>2025</v>
      </c>
      <c r="M16" s="9">
        <f>IF($M$3-E16&gt;=31,VLOOKUP($M$3-E16,[1]Коэффициенты!$A$2:$B$46,2,),1)</f>
        <v>1</v>
      </c>
    </row>
    <row r="17" spans="2:13" ht="16.25" customHeight="1">
      <c r="B17" s="24">
        <v>9</v>
      </c>
      <c r="C17" s="72" t="s">
        <v>211</v>
      </c>
      <c r="D17" s="43"/>
      <c r="E17" s="43">
        <v>2017</v>
      </c>
      <c r="F17" s="53" t="s">
        <v>10</v>
      </c>
      <c r="G17" s="46">
        <v>1.5625000000000001E-3</v>
      </c>
      <c r="H17" s="46"/>
      <c r="I17" s="47">
        <f t="shared" si="1"/>
        <v>-1.5625000000000001E-3</v>
      </c>
      <c r="J17" s="51">
        <f t="shared" si="2"/>
        <v>-1.5625000000000001E-3</v>
      </c>
      <c r="K17" s="68"/>
      <c r="L17" s="8">
        <v>2025</v>
      </c>
      <c r="M17" s="9">
        <f>IF($M$3-E17&gt;=31,VLOOKUP($M$3-E17,[1]Коэффициенты!$A$2:$B$46,2,),1)</f>
        <v>1</v>
      </c>
    </row>
    <row r="18" spans="2:13" ht="16.25" customHeight="1">
      <c r="B18" s="24">
        <v>10</v>
      </c>
      <c r="C18" s="72" t="s">
        <v>210</v>
      </c>
      <c r="D18" s="43"/>
      <c r="E18" s="43">
        <v>2017</v>
      </c>
      <c r="F18" s="53" t="s">
        <v>139</v>
      </c>
      <c r="G18" s="46">
        <v>1.7361111111111099E-3</v>
      </c>
      <c r="H18" s="46"/>
      <c r="I18" s="47">
        <f t="shared" si="1"/>
        <v>-1.7361111111111099E-3</v>
      </c>
      <c r="J18" s="51">
        <f t="shared" si="2"/>
        <v>-1.7361111111111099E-3</v>
      </c>
      <c r="K18" s="68"/>
      <c r="L18" s="8">
        <v>2025</v>
      </c>
      <c r="M18" s="9">
        <f>IF($M$3-E18&gt;=31,VLOOKUP($M$3-E18,[1]Коэффициенты!$A$2:$B$46,2,),1)</f>
        <v>1</v>
      </c>
    </row>
    <row r="19" spans="2:13" ht="16.25" customHeight="1">
      <c r="B19" s="24">
        <v>11</v>
      </c>
      <c r="C19" s="72" t="s">
        <v>215</v>
      </c>
      <c r="D19" s="43"/>
      <c r="E19" s="43">
        <v>2017</v>
      </c>
      <c r="F19" s="53" t="s">
        <v>139</v>
      </c>
      <c r="G19" s="46">
        <v>1.90972222222222E-3</v>
      </c>
      <c r="H19" s="46"/>
      <c r="I19" s="47">
        <f t="shared" si="1"/>
        <v>-1.90972222222222E-3</v>
      </c>
      <c r="J19" s="51">
        <f t="shared" si="2"/>
        <v>-1.90972222222222E-3</v>
      </c>
      <c r="K19" s="68"/>
      <c r="L19" s="8">
        <v>2025</v>
      </c>
      <c r="M19" s="9">
        <f>IF($M$3-E19&gt;=31,VLOOKUP($M$3-E19,[1]Коэффициенты!$A$2:$B$46,2,),1)</f>
        <v>1</v>
      </c>
    </row>
    <row r="20" spans="2:13" ht="16.25" customHeight="1">
      <c r="B20" s="24">
        <v>12</v>
      </c>
      <c r="C20" s="35" t="s">
        <v>78</v>
      </c>
      <c r="D20" s="36"/>
      <c r="E20" s="36">
        <v>2017</v>
      </c>
      <c r="F20" s="37" t="s">
        <v>14</v>
      </c>
      <c r="G20" s="46">
        <v>2.0833333333333298E-3</v>
      </c>
      <c r="H20" s="46"/>
      <c r="I20" s="47">
        <f t="shared" si="1"/>
        <v>-2.0833333333333298E-3</v>
      </c>
      <c r="J20" s="51">
        <f t="shared" si="2"/>
        <v>-2.0833333333333298E-3</v>
      </c>
      <c r="K20" s="68"/>
      <c r="L20" s="8">
        <v>2025</v>
      </c>
      <c r="M20" s="9">
        <f>IF($M$3-E20&gt;=31,VLOOKUP($M$3-E20,[1]Коэффициенты!$A$2:$B$46,2,),1)</f>
        <v>1</v>
      </c>
    </row>
    <row r="21" spans="2:13" ht="16.25" customHeight="1">
      <c r="B21" s="24">
        <v>13</v>
      </c>
      <c r="C21" s="72" t="s">
        <v>213</v>
      </c>
      <c r="D21" s="43"/>
      <c r="E21" s="43">
        <v>2017</v>
      </c>
      <c r="F21" s="53" t="s">
        <v>139</v>
      </c>
      <c r="G21" s="46">
        <v>2.2569444444444399E-3</v>
      </c>
      <c r="H21" s="46"/>
      <c r="I21" s="47">
        <f t="shared" si="1"/>
        <v>-2.2569444444444399E-3</v>
      </c>
      <c r="J21" s="51">
        <f t="shared" si="2"/>
        <v>-2.2569444444444399E-3</v>
      </c>
      <c r="K21" s="68"/>
      <c r="L21" s="8">
        <v>2025</v>
      </c>
      <c r="M21" s="9">
        <f>IF($M$3-E21&gt;=31,VLOOKUP($M$3-E21,[1]Коэффициенты!$A$2:$B$46,2,),1)</f>
        <v>1</v>
      </c>
    </row>
    <row r="22" spans="2:13" ht="16.25" customHeight="1">
      <c r="B22" s="24">
        <v>14</v>
      </c>
      <c r="C22" s="72" t="s">
        <v>209</v>
      </c>
      <c r="D22" s="43"/>
      <c r="E22" s="43">
        <v>2017</v>
      </c>
      <c r="F22" s="53" t="s">
        <v>139</v>
      </c>
      <c r="G22" s="46">
        <v>2.43055555555555E-3</v>
      </c>
      <c r="H22" s="46"/>
      <c r="I22" s="47">
        <f t="shared" si="1"/>
        <v>-2.43055555555555E-3</v>
      </c>
      <c r="J22" s="51">
        <f t="shared" si="2"/>
        <v>-2.43055555555555E-3</v>
      </c>
      <c r="K22" s="68"/>
      <c r="L22" s="8">
        <v>2025</v>
      </c>
      <c r="M22" s="9">
        <f>IF($M$3-E22&gt;=31,VLOOKUP($M$3-E22,[1]Коэффициенты!$A$2:$B$46,2,),1)</f>
        <v>1</v>
      </c>
    </row>
    <row r="23" spans="2:13" ht="16.25" customHeight="1">
      <c r="B23" s="24">
        <v>15</v>
      </c>
      <c r="C23" s="72" t="s">
        <v>214</v>
      </c>
      <c r="D23" s="43"/>
      <c r="E23" s="43">
        <v>2018</v>
      </c>
      <c r="F23" s="53" t="s">
        <v>139</v>
      </c>
      <c r="G23" s="46">
        <v>2.60416666666667E-3</v>
      </c>
      <c r="H23" s="46"/>
      <c r="I23" s="47">
        <f t="shared" si="1"/>
        <v>-2.60416666666667E-3</v>
      </c>
      <c r="J23" s="51">
        <f t="shared" si="2"/>
        <v>-2.60416666666667E-3</v>
      </c>
      <c r="K23" s="68"/>
      <c r="L23" s="8">
        <v>2025</v>
      </c>
      <c r="M23" s="9">
        <f>IF($M$3-E23&gt;=31,VLOOKUP($M$3-E23,[1]Коэффициенты!$A$2:$B$46,2,),1)</f>
        <v>1</v>
      </c>
    </row>
    <row r="24" spans="2:13" ht="16.25" customHeight="1">
      <c r="B24" s="24">
        <v>16</v>
      </c>
      <c r="C24" s="72" t="s">
        <v>212</v>
      </c>
      <c r="D24" s="43"/>
      <c r="E24" s="43">
        <v>2017</v>
      </c>
      <c r="F24" s="53" t="s">
        <v>139</v>
      </c>
      <c r="G24" s="46">
        <v>2.7777777777777801E-3</v>
      </c>
      <c r="H24" s="46"/>
      <c r="I24" s="47">
        <f t="shared" ref="I24" si="3">H24-G24</f>
        <v>-2.7777777777777801E-3</v>
      </c>
      <c r="J24" s="51"/>
      <c r="K24" s="68"/>
      <c r="M24" s="25"/>
    </row>
    <row r="25" spans="2:13" ht="15" customHeight="1">
      <c r="B25" s="24"/>
      <c r="C25" s="73" t="s">
        <v>37</v>
      </c>
      <c r="D25" s="73"/>
      <c r="E25" s="73"/>
      <c r="F25" s="73"/>
      <c r="G25" s="46"/>
      <c r="H25" s="46"/>
      <c r="I25" s="47"/>
      <c r="J25" s="51"/>
      <c r="K25" s="52"/>
      <c r="L25" s="8"/>
      <c r="M25" s="9"/>
    </row>
    <row r="26" spans="2:13" ht="15" customHeight="1">
      <c r="B26" s="24">
        <v>17</v>
      </c>
      <c r="C26" s="38" t="s">
        <v>136</v>
      </c>
      <c r="D26" s="38"/>
      <c r="E26" s="40">
        <v>2016</v>
      </c>
      <c r="F26" s="37" t="s">
        <v>124</v>
      </c>
      <c r="G26" s="46">
        <v>2.9513888888888901E-3</v>
      </c>
      <c r="H26" s="46"/>
      <c r="I26" s="47">
        <f t="shared" ref="I26:I30" si="4">H26-G26</f>
        <v>-2.9513888888888901E-3</v>
      </c>
      <c r="J26" s="51">
        <f t="shared" ref="J26:J30" si="5">I26/M26</f>
        <v>-2.9513888888888901E-3</v>
      </c>
      <c r="K26" s="68"/>
      <c r="L26" s="8">
        <v>2025</v>
      </c>
      <c r="M26" s="9">
        <f>IF($M$3-E26&gt;=31,VLOOKUP($M$3-E26,[1]Коэффициенты!$A$2:$B$46,2,),1)</f>
        <v>1</v>
      </c>
    </row>
    <row r="27" spans="2:13" ht="15" customHeight="1">
      <c r="B27" s="24">
        <v>18</v>
      </c>
      <c r="C27" s="39" t="s">
        <v>16</v>
      </c>
      <c r="D27" s="39"/>
      <c r="E27" s="40">
        <v>2016</v>
      </c>
      <c r="F27" s="37" t="s">
        <v>14</v>
      </c>
      <c r="G27" s="46">
        <v>3.1250000000000002E-3</v>
      </c>
      <c r="H27" s="46"/>
      <c r="I27" s="47">
        <f t="shared" si="4"/>
        <v>-3.1250000000000002E-3</v>
      </c>
      <c r="J27" s="51">
        <f t="shared" si="5"/>
        <v>-3.1250000000000002E-3</v>
      </c>
      <c r="K27" s="68"/>
      <c r="L27" s="8">
        <v>2025</v>
      </c>
      <c r="M27" s="9">
        <f>IF($M$3-E27&gt;=31,VLOOKUP($M$3-E27,[1]Коэффициенты!$A$2:$B$46,2,),1)</f>
        <v>1</v>
      </c>
    </row>
    <row r="28" spans="2:13" ht="15" customHeight="1">
      <c r="B28" s="24">
        <v>19</v>
      </c>
      <c r="C28" s="39" t="s">
        <v>141</v>
      </c>
      <c r="D28" s="39"/>
      <c r="E28" s="40">
        <v>2016</v>
      </c>
      <c r="F28" s="37" t="s">
        <v>139</v>
      </c>
      <c r="G28" s="46">
        <v>3.2986111111111098E-3</v>
      </c>
      <c r="H28" s="46"/>
      <c r="I28" s="47">
        <f t="shared" si="4"/>
        <v>-3.2986111111111098E-3</v>
      </c>
      <c r="J28" s="51">
        <f t="shared" si="5"/>
        <v>-3.2986111111111098E-3</v>
      </c>
      <c r="K28" s="68"/>
      <c r="L28" s="8">
        <v>2025</v>
      </c>
      <c r="M28" s="9">
        <f>IF($M$3-E28&gt;=31,VLOOKUP($M$3-E28,[1]Коэффициенты!$A$2:$B$46,2,),1)</f>
        <v>1</v>
      </c>
    </row>
    <row r="29" spans="2:13" ht="15" customHeight="1">
      <c r="B29" s="24">
        <v>20</v>
      </c>
      <c r="C29" s="39" t="s">
        <v>145</v>
      </c>
      <c r="D29" s="39"/>
      <c r="E29" s="40">
        <v>2015</v>
      </c>
      <c r="F29" s="37" t="s">
        <v>144</v>
      </c>
      <c r="G29" s="46">
        <v>3.4722222222222199E-3</v>
      </c>
      <c r="H29" s="46"/>
      <c r="I29" s="47">
        <f t="shared" si="4"/>
        <v>-3.4722222222222199E-3</v>
      </c>
      <c r="J29" s="51">
        <f t="shared" si="5"/>
        <v>-3.4722222222222199E-3</v>
      </c>
      <c r="K29" s="68"/>
      <c r="L29" s="8">
        <v>2025</v>
      </c>
      <c r="M29" s="9">
        <f>IF($M$3-E29&gt;=31,VLOOKUP($M$3-E29,[1]Коэффициенты!$A$2:$B$46,2,),1)</f>
        <v>1</v>
      </c>
    </row>
    <row r="30" spans="2:13" ht="15" customHeight="1">
      <c r="B30" s="24">
        <v>21</v>
      </c>
      <c r="C30" s="38" t="s">
        <v>132</v>
      </c>
      <c r="D30" s="38"/>
      <c r="E30" s="40">
        <v>2015</v>
      </c>
      <c r="F30" s="37" t="s">
        <v>124</v>
      </c>
      <c r="G30" s="46">
        <v>3.6458333333333299E-3</v>
      </c>
      <c r="H30" s="46"/>
      <c r="I30" s="47">
        <f t="shared" si="4"/>
        <v>-3.6458333333333299E-3</v>
      </c>
      <c r="J30" s="51">
        <f t="shared" si="5"/>
        <v>-3.6458333333333299E-3</v>
      </c>
      <c r="K30" s="68"/>
      <c r="L30" s="8">
        <v>2025</v>
      </c>
      <c r="M30" s="9">
        <f>IF($M$3-E30&gt;=31,VLOOKUP($M$3-E30,[1]Коэффициенты!$A$2:$B$46,2,),1)</f>
        <v>1</v>
      </c>
    </row>
    <row r="31" spans="2:13" ht="15" customHeight="1">
      <c r="B31" s="24">
        <v>22</v>
      </c>
      <c r="C31" s="39" t="s">
        <v>32</v>
      </c>
      <c r="D31" s="39"/>
      <c r="E31" s="40">
        <v>2016</v>
      </c>
      <c r="F31" s="37" t="s">
        <v>14</v>
      </c>
      <c r="G31" s="46">
        <v>3.81944444444444E-3</v>
      </c>
      <c r="H31" s="46"/>
      <c r="I31" s="47">
        <f t="shared" ref="I31:I41" si="6">H31-G31</f>
        <v>-3.81944444444444E-3</v>
      </c>
      <c r="J31" s="51">
        <f t="shared" ref="J31:J41" si="7">I31/M31</f>
        <v>-3.81944444444444E-3</v>
      </c>
      <c r="K31" s="68"/>
      <c r="L31" s="8">
        <v>2025</v>
      </c>
      <c r="M31" s="9">
        <f>IF($M$3-E31&gt;=31,VLOOKUP($M$3-E31,[1]Коэффициенты!$A$2:$B$46,2,),1)</f>
        <v>1</v>
      </c>
    </row>
    <row r="32" spans="2:13" ht="15" customHeight="1">
      <c r="B32" s="24">
        <v>23</v>
      </c>
      <c r="C32" s="39" t="s">
        <v>140</v>
      </c>
      <c r="D32" s="38"/>
      <c r="E32" s="40">
        <v>2015</v>
      </c>
      <c r="F32" s="37" t="s">
        <v>139</v>
      </c>
      <c r="G32" s="46">
        <v>3.99305555555555E-3</v>
      </c>
      <c r="H32" s="46"/>
      <c r="I32" s="47">
        <f t="shared" si="6"/>
        <v>-3.99305555555555E-3</v>
      </c>
      <c r="J32" s="51">
        <f t="shared" si="7"/>
        <v>-3.99305555555555E-3</v>
      </c>
      <c r="K32" s="68"/>
      <c r="L32" s="8">
        <v>2025</v>
      </c>
      <c r="M32" s="9">
        <f>IF($M$3-E32&gt;=31,VLOOKUP($M$3-E32,[1]Коэффициенты!$A$2:$B$46,2,),1)</f>
        <v>1</v>
      </c>
    </row>
    <row r="33" spans="2:13" ht="15" customHeight="1">
      <c r="B33" s="24">
        <v>24</v>
      </c>
      <c r="C33" s="39" t="s">
        <v>138</v>
      </c>
      <c r="D33" s="38"/>
      <c r="E33" s="40">
        <v>2015</v>
      </c>
      <c r="F33" s="37" t="s">
        <v>139</v>
      </c>
      <c r="G33" s="46">
        <v>4.1666666666666701E-3</v>
      </c>
      <c r="H33" s="46"/>
      <c r="I33" s="47">
        <f t="shared" si="6"/>
        <v>-4.1666666666666701E-3</v>
      </c>
      <c r="J33" s="51">
        <f t="shared" si="7"/>
        <v>-4.1666666666666701E-3</v>
      </c>
      <c r="K33" s="68"/>
      <c r="L33" s="8">
        <v>2025</v>
      </c>
      <c r="M33" s="9">
        <f>IF($M$3-E33&gt;=31,VLOOKUP($M$3-E33,[1]Коэффициенты!$A$2:$B$46,2,),1)</f>
        <v>1</v>
      </c>
    </row>
    <row r="34" spans="2:13" ht="15" customHeight="1">
      <c r="B34" s="24">
        <v>25</v>
      </c>
      <c r="C34" s="39" t="s">
        <v>146</v>
      </c>
      <c r="D34" s="39"/>
      <c r="E34" s="40">
        <v>2016</v>
      </c>
      <c r="F34" s="37" t="s">
        <v>139</v>
      </c>
      <c r="G34" s="46">
        <v>4.3402777777777797E-3</v>
      </c>
      <c r="H34" s="46"/>
      <c r="I34" s="47">
        <f t="shared" ref="I34" si="8">H34-G34</f>
        <v>-4.3402777777777797E-3</v>
      </c>
      <c r="J34" s="51">
        <f t="shared" ref="J34" si="9">I34/M34</f>
        <v>-4.3402777777777797E-3</v>
      </c>
      <c r="K34" s="68"/>
      <c r="L34" s="8">
        <v>2025</v>
      </c>
      <c r="M34" s="9">
        <f>IF($M$3-E34&gt;=31,VLOOKUP($M$3-E34,[1]Коэффициенты!$A$2:$B$46,2,),1)</f>
        <v>1</v>
      </c>
    </row>
    <row r="35" spans="2:13" ht="15" customHeight="1">
      <c r="B35" s="24">
        <v>26</v>
      </c>
      <c r="C35" s="38" t="s">
        <v>133</v>
      </c>
      <c r="D35" s="38"/>
      <c r="E35" s="40">
        <v>2016</v>
      </c>
      <c r="F35" s="37" t="s">
        <v>124</v>
      </c>
      <c r="G35" s="46">
        <v>4.5138888888888902E-3</v>
      </c>
      <c r="H35" s="46"/>
      <c r="I35" s="47">
        <f t="shared" si="6"/>
        <v>-4.5138888888888902E-3</v>
      </c>
      <c r="J35" s="51">
        <f t="shared" si="7"/>
        <v>-4.5138888888888902E-3</v>
      </c>
      <c r="K35" s="68"/>
      <c r="L35" s="8">
        <v>2025</v>
      </c>
      <c r="M35" s="9">
        <f>IF($M$3-E35&gt;=31,VLOOKUP($M$3-E35,[1]Коэффициенты!$A$2:$B$46,2,),1)</f>
        <v>1</v>
      </c>
    </row>
    <row r="36" spans="2:13" ht="15" customHeight="1">
      <c r="B36" s="24">
        <v>27</v>
      </c>
      <c r="C36" s="38" t="s">
        <v>130</v>
      </c>
      <c r="D36" s="38"/>
      <c r="E36" s="40">
        <v>2015</v>
      </c>
      <c r="F36" s="37" t="s">
        <v>124</v>
      </c>
      <c r="G36" s="46">
        <v>4.6874999999999998E-3</v>
      </c>
      <c r="H36" s="46"/>
      <c r="I36" s="47">
        <f t="shared" si="6"/>
        <v>-4.6874999999999998E-3</v>
      </c>
      <c r="J36" s="51">
        <f t="shared" si="7"/>
        <v>-4.6874999999999998E-3</v>
      </c>
      <c r="K36" s="68"/>
      <c r="L36" s="8">
        <v>2025</v>
      </c>
      <c r="M36" s="9">
        <f>IF($M$3-E36&gt;=31,VLOOKUP($M$3-E36,[1]Коэффициенты!$A$2:$B$46,2,),1)</f>
        <v>1</v>
      </c>
    </row>
    <row r="37" spans="2:13" ht="15" customHeight="1">
      <c r="B37" s="24">
        <v>28</v>
      </c>
      <c r="C37" s="39" t="s">
        <v>24</v>
      </c>
      <c r="D37" s="39"/>
      <c r="E37" s="40">
        <v>2015</v>
      </c>
      <c r="F37" s="37" t="s">
        <v>14</v>
      </c>
      <c r="G37" s="46">
        <v>4.8611111111111103E-3</v>
      </c>
      <c r="H37" s="46"/>
      <c r="I37" s="47">
        <f t="shared" ref="I37:I39" si="10">H37-G37</f>
        <v>-4.8611111111111103E-3</v>
      </c>
      <c r="J37" s="51">
        <f t="shared" ref="J37:J39" si="11">I37/M37</f>
        <v>-4.8611111111111103E-3</v>
      </c>
      <c r="K37" s="68"/>
      <c r="L37" s="8">
        <v>2025</v>
      </c>
      <c r="M37" s="9">
        <f>IF($M$3-E37&gt;=31,VLOOKUP($M$3-E37,[1]Коэффициенты!$A$2:$B$46,2,),1)</f>
        <v>1</v>
      </c>
    </row>
    <row r="38" spans="2:13" ht="15" customHeight="1">
      <c r="B38" s="24">
        <v>28</v>
      </c>
      <c r="C38" s="39" t="s">
        <v>143</v>
      </c>
      <c r="D38" s="39"/>
      <c r="E38" s="40">
        <v>2015</v>
      </c>
      <c r="F38" s="37" t="s">
        <v>144</v>
      </c>
      <c r="G38" s="46">
        <v>5.0347222222222199E-3</v>
      </c>
      <c r="H38" s="46"/>
      <c r="I38" s="47">
        <f t="shared" si="10"/>
        <v>-5.0347222222222199E-3</v>
      </c>
      <c r="J38" s="51">
        <f t="shared" si="11"/>
        <v>-5.0347222222222199E-3</v>
      </c>
      <c r="K38" s="68"/>
      <c r="L38" s="8">
        <v>2025</v>
      </c>
      <c r="M38" s="9">
        <f>IF($M$3-E38&gt;=31,VLOOKUP($M$3-E38,[1]Коэффициенты!$A$2:$B$46,2,),1)</f>
        <v>1</v>
      </c>
    </row>
    <row r="39" spans="2:13" ht="15" customHeight="1">
      <c r="B39" s="24">
        <v>30</v>
      </c>
      <c r="C39" s="38" t="s">
        <v>131</v>
      </c>
      <c r="D39" s="38"/>
      <c r="E39" s="40">
        <v>2015</v>
      </c>
      <c r="F39" s="37" t="s">
        <v>124</v>
      </c>
      <c r="G39" s="46">
        <v>5.2083333333333296E-3</v>
      </c>
      <c r="H39" s="46"/>
      <c r="I39" s="47">
        <f t="shared" si="10"/>
        <v>-5.2083333333333296E-3</v>
      </c>
      <c r="J39" s="51">
        <f t="shared" si="11"/>
        <v>-5.2083333333333296E-3</v>
      </c>
      <c r="K39" s="68"/>
      <c r="L39" s="8">
        <v>2025</v>
      </c>
      <c r="M39" s="9">
        <f>IF($M$3-E39&gt;=31,VLOOKUP($M$3-E39,[1]Коэффициенты!$A$2:$B$46,2,),1)</f>
        <v>1</v>
      </c>
    </row>
    <row r="40" spans="2:13" ht="15" customHeight="1">
      <c r="B40" s="24">
        <v>31</v>
      </c>
      <c r="C40" s="39" t="s">
        <v>142</v>
      </c>
      <c r="D40" s="39"/>
      <c r="E40" s="40">
        <v>2015</v>
      </c>
      <c r="F40" s="37" t="s">
        <v>139</v>
      </c>
      <c r="G40" s="46">
        <v>5.3819444444444401E-3</v>
      </c>
      <c r="H40" s="46"/>
      <c r="I40" s="47">
        <f t="shared" si="6"/>
        <v>-5.3819444444444401E-3</v>
      </c>
      <c r="J40" s="51">
        <f t="shared" si="7"/>
        <v>-5.3819444444444401E-3</v>
      </c>
      <c r="K40" s="68"/>
      <c r="L40" s="8">
        <v>2025</v>
      </c>
      <c r="M40" s="9">
        <f>IF($M$3-E40&gt;=31,VLOOKUP($M$3-E40,[1]Коэффициенты!$A$2:$B$46,2,),1)</f>
        <v>1</v>
      </c>
    </row>
    <row r="41" spans="2:13" ht="15" customHeight="1">
      <c r="B41" s="24">
        <v>32</v>
      </c>
      <c r="C41" s="39" t="s">
        <v>36</v>
      </c>
      <c r="D41" s="39"/>
      <c r="E41" s="40">
        <v>2015</v>
      </c>
      <c r="F41" s="37" t="s">
        <v>14</v>
      </c>
      <c r="G41" s="46">
        <v>5.5555555555555497E-3</v>
      </c>
      <c r="H41" s="46"/>
      <c r="I41" s="47">
        <f t="shared" si="6"/>
        <v>-5.5555555555555497E-3</v>
      </c>
      <c r="J41" s="51">
        <f t="shared" si="7"/>
        <v>-5.5555555555555497E-3</v>
      </c>
      <c r="K41" s="68"/>
      <c r="L41" s="8">
        <v>2025</v>
      </c>
      <c r="M41" s="9">
        <f>IF($M$3-E41&gt;=31,VLOOKUP($M$3-E41,[1]Коэффициенты!$A$2:$B$46,2,),1)</f>
        <v>1</v>
      </c>
    </row>
    <row r="42" spans="2:13" ht="15" customHeight="1">
      <c r="B42" s="24"/>
      <c r="C42" s="73" t="s">
        <v>43</v>
      </c>
      <c r="D42" s="73"/>
      <c r="E42" s="73"/>
      <c r="F42" s="73"/>
      <c r="G42" s="46"/>
      <c r="H42" s="46"/>
      <c r="I42" s="47"/>
      <c r="J42" s="51"/>
      <c r="K42" s="52"/>
      <c r="L42" s="8"/>
      <c r="M42" s="9"/>
    </row>
    <row r="43" spans="2:13" ht="15" customHeight="1">
      <c r="B43" s="24">
        <v>33</v>
      </c>
      <c r="C43" s="38" t="s">
        <v>134</v>
      </c>
      <c r="D43" s="38"/>
      <c r="E43" s="36">
        <v>2016</v>
      </c>
      <c r="F43" s="35" t="s">
        <v>124</v>
      </c>
      <c r="G43" s="46">
        <v>5.7291666666666697E-3</v>
      </c>
      <c r="H43" s="46"/>
      <c r="I43" s="47">
        <f t="shared" ref="I43:I68" si="12">H43-G43</f>
        <v>-5.7291666666666697E-3</v>
      </c>
      <c r="J43" s="51">
        <f>I43/M43</f>
        <v>-5.7291666666666697E-3</v>
      </c>
      <c r="K43" s="68"/>
      <c r="L43" s="8">
        <v>2025</v>
      </c>
      <c r="M43" s="9">
        <f>IF($M$3-E43&gt;=31,VLOOKUP($M$3-E43,[1]Коэффициенты!$A$2:$B$46,2,),1)</f>
        <v>1</v>
      </c>
    </row>
    <row r="44" spans="2:13" ht="15" customHeight="1">
      <c r="B44" s="24">
        <v>34</v>
      </c>
      <c r="C44" s="38" t="s">
        <v>39</v>
      </c>
      <c r="D44" s="38"/>
      <c r="E44" s="36">
        <v>2015</v>
      </c>
      <c r="F44" s="35" t="s">
        <v>14</v>
      </c>
      <c r="G44" s="46">
        <v>5.9027777777777802E-3</v>
      </c>
      <c r="H44" s="46"/>
      <c r="I44" s="47">
        <f t="shared" si="12"/>
        <v>-5.9027777777777802E-3</v>
      </c>
      <c r="J44" s="51">
        <f>I44/M44</f>
        <v>-5.9027777777777802E-3</v>
      </c>
      <c r="K44" s="68"/>
      <c r="L44" s="8">
        <v>2025</v>
      </c>
      <c r="M44" s="9">
        <f>IF($M$3-E44&gt;=31,VLOOKUP($M$3-E44,[1]Коэффициенты!$A$2:$B$46,2,),1)</f>
        <v>1</v>
      </c>
    </row>
    <row r="45" spans="2:13" ht="15" customHeight="1">
      <c r="B45" s="24">
        <v>35</v>
      </c>
      <c r="C45" s="38" t="s">
        <v>29</v>
      </c>
      <c r="D45" s="38"/>
      <c r="E45" s="36">
        <v>2016</v>
      </c>
      <c r="F45" s="35" t="s">
        <v>14</v>
      </c>
      <c r="G45" s="46">
        <v>6.0763888888888899E-3</v>
      </c>
      <c r="H45" s="46"/>
      <c r="I45" s="47">
        <f t="shared" si="12"/>
        <v>-6.0763888888888899E-3</v>
      </c>
      <c r="J45" s="51">
        <f>I45/M45</f>
        <v>-6.0763888888888899E-3</v>
      </c>
      <c r="K45" s="68"/>
      <c r="L45" s="8">
        <v>2025</v>
      </c>
      <c r="M45" s="9">
        <f>IF($M$3-E45&gt;=31,VLOOKUP($M$3-E45,[1]Коэффициенты!$A$2:$B$46,2,),1)</f>
        <v>1</v>
      </c>
    </row>
    <row r="46" spans="2:13" ht="15" customHeight="1">
      <c r="B46" s="24">
        <v>36</v>
      </c>
      <c r="C46" s="38" t="s">
        <v>79</v>
      </c>
      <c r="D46" s="38"/>
      <c r="E46" s="36">
        <v>2016</v>
      </c>
      <c r="F46" s="35" t="s">
        <v>14</v>
      </c>
      <c r="G46" s="46">
        <v>6.2500000000000003E-3</v>
      </c>
      <c r="H46" s="46"/>
      <c r="I46" s="47">
        <f t="shared" si="12"/>
        <v>-6.2500000000000003E-3</v>
      </c>
      <c r="J46" s="51">
        <f>I46/M46</f>
        <v>-6.2500000000000003E-3</v>
      </c>
      <c r="K46" s="68"/>
      <c r="L46" s="8">
        <v>2025</v>
      </c>
      <c r="M46" s="9">
        <f>IF($M$3-E46&gt;=31,VLOOKUP($M$3-E46,[1]Коэффициенты!$A$2:$B$46,2,),1)</f>
        <v>1</v>
      </c>
    </row>
    <row r="47" spans="2:13" ht="15" customHeight="1">
      <c r="B47" s="24">
        <v>37</v>
      </c>
      <c r="C47" s="38" t="s">
        <v>192</v>
      </c>
      <c r="D47" s="38"/>
      <c r="E47" s="36">
        <v>2016</v>
      </c>
      <c r="F47" s="35" t="s">
        <v>14</v>
      </c>
      <c r="G47" s="46">
        <v>6.42361111111111E-3</v>
      </c>
      <c r="H47" s="46"/>
      <c r="I47" s="47">
        <f t="shared" si="12"/>
        <v>-6.42361111111111E-3</v>
      </c>
      <c r="J47" s="51">
        <f>I47/M47</f>
        <v>-6.42361111111111E-3</v>
      </c>
      <c r="K47" s="68"/>
      <c r="L47" s="8">
        <v>2025</v>
      </c>
      <c r="M47" s="9">
        <f>IF($M$3-E47&gt;=31,VLOOKUP($M$3-E47,[1]Коэффициенты!$A$2:$B$46,2,),1)</f>
        <v>1</v>
      </c>
    </row>
    <row r="48" spans="2:13" ht="15" customHeight="1">
      <c r="B48" s="24">
        <v>38</v>
      </c>
      <c r="C48" s="38" t="s">
        <v>260</v>
      </c>
      <c r="D48" s="38"/>
      <c r="E48" s="36">
        <v>2015</v>
      </c>
      <c r="F48" s="35" t="s">
        <v>258</v>
      </c>
      <c r="G48" s="46">
        <v>6.5972222222222196E-3</v>
      </c>
      <c r="H48" s="46"/>
      <c r="I48" s="47">
        <f t="shared" si="12"/>
        <v>-6.5972222222222196E-3</v>
      </c>
      <c r="J48" s="51"/>
      <c r="K48" s="68"/>
      <c r="L48" s="8">
        <v>2025</v>
      </c>
      <c r="M48" s="9">
        <f>IF($M$3-E48&gt;=31,VLOOKUP($M$3-E48,[1]Коэффициенты!$A$2:$B$46,2,),1)</f>
        <v>1</v>
      </c>
    </row>
    <row r="49" spans="2:13" ht="15" customHeight="1">
      <c r="B49" s="24">
        <v>39</v>
      </c>
      <c r="C49" s="38" t="s">
        <v>25</v>
      </c>
      <c r="D49" s="38"/>
      <c r="E49" s="36">
        <v>2015</v>
      </c>
      <c r="F49" s="35" t="s">
        <v>14</v>
      </c>
      <c r="G49" s="46">
        <v>6.7708333333333301E-3</v>
      </c>
      <c r="H49" s="46"/>
      <c r="I49" s="47">
        <f t="shared" si="12"/>
        <v>-6.7708333333333301E-3</v>
      </c>
      <c r="J49" s="51">
        <f>I49/M49</f>
        <v>-6.7708333333333301E-3</v>
      </c>
      <c r="K49" s="68"/>
      <c r="L49" s="8">
        <v>2025</v>
      </c>
      <c r="M49" s="9">
        <f>IF($M$3-E49&gt;=31,VLOOKUP($M$3-E49,[1]Коэффициенты!$A$2:$B$46,2,),1)</f>
        <v>1</v>
      </c>
    </row>
    <row r="50" spans="2:13" ht="15" customHeight="1">
      <c r="B50" s="24">
        <v>40</v>
      </c>
      <c r="C50" s="38" t="s">
        <v>194</v>
      </c>
      <c r="D50" s="38"/>
      <c r="E50" s="36">
        <v>2016</v>
      </c>
      <c r="F50" s="35" t="s">
        <v>139</v>
      </c>
      <c r="G50" s="46">
        <v>6.9444444444444397E-3</v>
      </c>
      <c r="H50" s="46"/>
      <c r="I50" s="47">
        <f t="shared" si="12"/>
        <v>-6.9444444444444397E-3</v>
      </c>
      <c r="J50" s="51">
        <f>I50/M50</f>
        <v>-6.9444444444444397E-3</v>
      </c>
      <c r="K50" s="68"/>
      <c r="L50" s="8">
        <v>2025</v>
      </c>
      <c r="M50" s="9">
        <f>IF($M$3-E50&gt;=31,VLOOKUP($M$3-E50,[1]Коэффициенты!$A$2:$B$46,2,),1)</f>
        <v>1</v>
      </c>
    </row>
    <row r="51" spans="2:13" ht="15" customHeight="1">
      <c r="B51" s="24">
        <v>41</v>
      </c>
      <c r="C51" s="38" t="s">
        <v>188</v>
      </c>
      <c r="D51" s="38"/>
      <c r="E51" s="36">
        <v>2016</v>
      </c>
      <c r="F51" s="35" t="s">
        <v>139</v>
      </c>
      <c r="G51" s="46">
        <v>7.1180555555555502E-3</v>
      </c>
      <c r="H51" s="46"/>
      <c r="I51" s="47">
        <f t="shared" ref="I51" si="13">H51-G51</f>
        <v>-7.1180555555555502E-3</v>
      </c>
      <c r="J51" s="51">
        <f>I51/M51</f>
        <v>-7.1180555555555502E-3</v>
      </c>
      <c r="K51" s="68"/>
      <c r="L51" s="8">
        <v>2025</v>
      </c>
      <c r="M51" s="9">
        <f>IF($M$3-E51&gt;=31,VLOOKUP($M$3-E51,[1]Коэффициенты!$A$2:$B$46,2,),1)</f>
        <v>1</v>
      </c>
    </row>
    <row r="52" spans="2:13" ht="15" customHeight="1">
      <c r="B52" s="24">
        <v>42</v>
      </c>
      <c r="C52" s="38" t="s">
        <v>189</v>
      </c>
      <c r="D52" s="38"/>
      <c r="E52" s="36">
        <v>2016</v>
      </c>
      <c r="F52" s="35" t="s">
        <v>144</v>
      </c>
      <c r="G52" s="46">
        <v>7.2916666666666703E-3</v>
      </c>
      <c r="H52" s="46"/>
      <c r="I52" s="47">
        <f t="shared" ref="I52:I53" si="14">H52-G52</f>
        <v>-7.2916666666666703E-3</v>
      </c>
      <c r="J52" s="51">
        <f>I52/M52</f>
        <v>-7.2916666666666703E-3</v>
      </c>
      <c r="K52" s="68"/>
      <c r="L52" s="8">
        <v>2025</v>
      </c>
      <c r="M52" s="9">
        <f>IF($M$3-E52&gt;=31,VLOOKUP($M$3-E52,[1]Коэффициенты!$A$2:$B$46,2,),1)</f>
        <v>1</v>
      </c>
    </row>
    <row r="53" spans="2:13" ht="15" customHeight="1">
      <c r="B53" s="24">
        <v>43</v>
      </c>
      <c r="C53" s="38" t="s">
        <v>41</v>
      </c>
      <c r="D53" s="38"/>
      <c r="E53" s="36">
        <v>2015</v>
      </c>
      <c r="F53" s="35" t="s">
        <v>14</v>
      </c>
      <c r="G53" s="46">
        <v>7.4652777777777799E-3</v>
      </c>
      <c r="H53" s="46"/>
      <c r="I53" s="47">
        <f t="shared" si="14"/>
        <v>-7.4652777777777799E-3</v>
      </c>
      <c r="J53" s="51">
        <f t="shared" ref="J53" si="15">I53/M53</f>
        <v>-7.4652777777777799E-3</v>
      </c>
      <c r="K53" s="68"/>
      <c r="L53" s="8">
        <v>2025</v>
      </c>
      <c r="M53" s="9">
        <f>IF($M$3-E53&gt;=31,VLOOKUP($M$3-E53,[1]Коэффициенты!$A$2:$B$46,2,),1)</f>
        <v>1</v>
      </c>
    </row>
    <row r="54" spans="2:13" ht="15" customHeight="1">
      <c r="B54" s="24">
        <v>44</v>
      </c>
      <c r="C54" s="38" t="s">
        <v>80</v>
      </c>
      <c r="D54" s="38"/>
      <c r="E54" s="36">
        <v>2015</v>
      </c>
      <c r="F54" s="35" t="s">
        <v>14</v>
      </c>
      <c r="G54" s="46">
        <v>7.6388888888888904E-3</v>
      </c>
      <c r="H54" s="46"/>
      <c r="I54" s="47">
        <f t="shared" ref="I54" si="16">H54-G54</f>
        <v>-7.6388888888888904E-3</v>
      </c>
      <c r="J54" s="51">
        <f>I54/M54</f>
        <v>-7.6388888888888904E-3</v>
      </c>
      <c r="K54" s="68"/>
      <c r="L54" s="8">
        <v>2025</v>
      </c>
      <c r="M54" s="9">
        <f>IF($M$3-E54&gt;=31,VLOOKUP($M$3-E54,[1]Коэффициенты!$A$2:$B$46,2,),1)</f>
        <v>1</v>
      </c>
    </row>
    <row r="55" spans="2:13" ht="15" customHeight="1">
      <c r="B55" s="24">
        <v>45</v>
      </c>
      <c r="C55" s="38" t="s">
        <v>40</v>
      </c>
      <c r="D55" s="38"/>
      <c r="E55" s="36">
        <v>2015</v>
      </c>
      <c r="F55" s="35" t="s">
        <v>14</v>
      </c>
      <c r="G55" s="46">
        <v>7.8125E-3</v>
      </c>
      <c r="H55" s="46"/>
      <c r="I55" s="47">
        <f t="shared" ref="I55:I62" si="17">H55-G55</f>
        <v>-7.8125E-3</v>
      </c>
      <c r="J55" s="51">
        <f>I55/M55</f>
        <v>-7.8125E-3</v>
      </c>
      <c r="K55" s="68"/>
      <c r="L55" s="8">
        <v>2025</v>
      </c>
      <c r="M55" s="9">
        <f>IF($M$3-E55&gt;=31,VLOOKUP($M$3-E55,[1]Коэффициенты!$A$2:$B$46,2,),1)</f>
        <v>1</v>
      </c>
    </row>
    <row r="56" spans="2:13" ht="15" customHeight="1">
      <c r="B56" s="24">
        <v>46</v>
      </c>
      <c r="C56" s="38" t="s">
        <v>185</v>
      </c>
      <c r="D56" s="38"/>
      <c r="E56" s="36">
        <v>2016</v>
      </c>
      <c r="F56" s="35" t="s">
        <v>144</v>
      </c>
      <c r="G56" s="46">
        <v>7.9861111111111105E-3</v>
      </c>
      <c r="H56" s="46"/>
      <c r="I56" s="47">
        <f t="shared" si="17"/>
        <v>-7.9861111111111105E-3</v>
      </c>
      <c r="J56" s="51"/>
      <c r="K56" s="68"/>
      <c r="L56" s="8">
        <v>2025</v>
      </c>
      <c r="M56" s="9">
        <f>IF($M$3-E56&gt;=31,VLOOKUP($M$3-E56,[1]Коэффициенты!$A$2:$B$46,2,),1)</f>
        <v>1</v>
      </c>
    </row>
    <row r="57" spans="2:13" ht="15" customHeight="1">
      <c r="B57" s="24">
        <v>47</v>
      </c>
      <c r="C57" s="38" t="s">
        <v>191</v>
      </c>
      <c r="D57" s="38"/>
      <c r="E57" s="36">
        <v>2015</v>
      </c>
      <c r="F57" s="35" t="s">
        <v>144</v>
      </c>
      <c r="G57" s="46">
        <v>8.1597222222222193E-3</v>
      </c>
      <c r="H57" s="46"/>
      <c r="I57" s="47">
        <f t="shared" si="17"/>
        <v>-8.1597222222222193E-3</v>
      </c>
      <c r="J57" s="51">
        <f>I57/M57</f>
        <v>-8.1597222222222193E-3</v>
      </c>
      <c r="K57" s="68"/>
      <c r="L57" s="8">
        <v>2025</v>
      </c>
      <c r="M57" s="9">
        <f>IF($M$3-E57&gt;=31,VLOOKUP($M$3-E57,[1]Коэффициенты!$A$2:$B$46,2,),1)</f>
        <v>1</v>
      </c>
    </row>
    <row r="58" spans="2:13" ht="15" customHeight="1">
      <c r="B58" s="24">
        <v>48</v>
      </c>
      <c r="C58" s="38" t="s">
        <v>31</v>
      </c>
      <c r="D58" s="38"/>
      <c r="E58" s="36">
        <v>2016</v>
      </c>
      <c r="F58" s="35" t="s">
        <v>14</v>
      </c>
      <c r="G58" s="46">
        <v>8.3333333333333297E-3</v>
      </c>
      <c r="H58" s="46"/>
      <c r="I58" s="47">
        <f t="shared" si="17"/>
        <v>-8.3333333333333297E-3</v>
      </c>
      <c r="J58" s="51">
        <f>I58/M58</f>
        <v>-8.3333333333333297E-3</v>
      </c>
      <c r="K58" s="68"/>
      <c r="L58" s="8">
        <v>2025</v>
      </c>
      <c r="M58" s="9">
        <f>IF($M$3-E58&gt;=31,VLOOKUP($M$3-E58,[1]Коэффициенты!$A$2:$B$46,2,),1)</f>
        <v>1</v>
      </c>
    </row>
    <row r="59" spans="2:13" ht="15" customHeight="1">
      <c r="B59" s="24">
        <v>49</v>
      </c>
      <c r="C59" s="38" t="s">
        <v>190</v>
      </c>
      <c r="D59" s="38"/>
      <c r="E59" s="36">
        <v>2016</v>
      </c>
      <c r="F59" s="35" t="s">
        <v>139</v>
      </c>
      <c r="G59" s="46">
        <v>8.5069444444444402E-3</v>
      </c>
      <c r="H59" s="46"/>
      <c r="I59" s="47">
        <f t="shared" si="17"/>
        <v>-8.5069444444444402E-3</v>
      </c>
      <c r="J59" s="51"/>
      <c r="K59" s="68"/>
      <c r="L59" s="8">
        <v>2025</v>
      </c>
      <c r="M59" s="9">
        <f>IF($M$3-E59&gt;=31,VLOOKUP($M$3-E59,[1]Коэффициенты!$A$2:$B$46,2,),1)</f>
        <v>1</v>
      </c>
    </row>
    <row r="60" spans="2:13" ht="15" customHeight="1">
      <c r="B60" s="24">
        <v>50</v>
      </c>
      <c r="C60" s="38" t="s">
        <v>38</v>
      </c>
      <c r="D60" s="38"/>
      <c r="E60" s="36">
        <v>2016</v>
      </c>
      <c r="F60" s="35" t="s">
        <v>14</v>
      </c>
      <c r="G60" s="46">
        <v>8.6805555555555507E-3</v>
      </c>
      <c r="H60" s="46"/>
      <c r="I60" s="47">
        <f t="shared" si="17"/>
        <v>-8.6805555555555507E-3</v>
      </c>
      <c r="J60" s="51">
        <f>I60/M60</f>
        <v>-8.6805555555555507E-3</v>
      </c>
      <c r="K60" s="68"/>
      <c r="L60" s="8">
        <v>2025</v>
      </c>
      <c r="M60" s="9">
        <f>IF($M$3-E60&gt;=31,VLOOKUP($M$3-E60,[1]Коэффициенты!$A$2:$B$46,2,),1)</f>
        <v>1</v>
      </c>
    </row>
    <row r="61" spans="2:13" ht="15" customHeight="1">
      <c r="B61" s="24">
        <v>51</v>
      </c>
      <c r="C61" s="38" t="s">
        <v>42</v>
      </c>
      <c r="D61" s="38"/>
      <c r="E61" s="36">
        <v>2016</v>
      </c>
      <c r="F61" s="35" t="s">
        <v>14</v>
      </c>
      <c r="G61" s="46">
        <v>8.8541666666666595E-3</v>
      </c>
      <c r="H61" s="46"/>
      <c r="I61" s="47">
        <f t="shared" si="17"/>
        <v>-8.8541666666666595E-3</v>
      </c>
      <c r="J61" s="51">
        <f>I61/M61</f>
        <v>-8.8541666666666595E-3</v>
      </c>
      <c r="K61" s="68"/>
      <c r="L61" s="8">
        <v>2025</v>
      </c>
      <c r="M61" s="9">
        <f>IF($M$3-E61&gt;=31,VLOOKUP($M$3-E61,[1]Коэффициенты!$A$2:$B$46,2,),1)</f>
        <v>1</v>
      </c>
    </row>
    <row r="62" spans="2:13" ht="15" customHeight="1">
      <c r="B62" s="24">
        <v>52</v>
      </c>
      <c r="C62" s="38" t="s">
        <v>186</v>
      </c>
      <c r="D62" s="38"/>
      <c r="E62" s="36">
        <v>2016</v>
      </c>
      <c r="F62" s="35" t="s">
        <v>144</v>
      </c>
      <c r="G62" s="46">
        <v>9.02777777777777E-3</v>
      </c>
      <c r="H62" s="46"/>
      <c r="I62" s="47">
        <f t="shared" si="17"/>
        <v>-9.02777777777777E-3</v>
      </c>
      <c r="J62" s="51">
        <f>I62/M62</f>
        <v>-9.02777777777777E-3</v>
      </c>
      <c r="K62" s="68"/>
      <c r="L62" s="8">
        <v>2025</v>
      </c>
      <c r="M62" s="9">
        <f>IF($M$3-E62&gt;=31,VLOOKUP($M$3-E62,[1]Коэффициенты!$A$2:$B$46,2,),1)</f>
        <v>1</v>
      </c>
    </row>
    <row r="63" spans="2:13" ht="15" customHeight="1">
      <c r="B63" s="24">
        <v>53</v>
      </c>
      <c r="C63" s="38" t="s">
        <v>184</v>
      </c>
      <c r="D63" s="38"/>
      <c r="E63" s="36">
        <v>2016</v>
      </c>
      <c r="F63" s="35" t="s">
        <v>139</v>
      </c>
      <c r="G63" s="46">
        <v>9.2013888888888805E-3</v>
      </c>
      <c r="H63" s="46"/>
      <c r="I63" s="47">
        <f t="shared" ref="I63:I66" si="18">H63-G63</f>
        <v>-9.2013888888888805E-3</v>
      </c>
      <c r="J63" s="51">
        <f>I63/M63</f>
        <v>-9.2013888888888805E-3</v>
      </c>
      <c r="K63" s="68"/>
      <c r="L63" s="8">
        <v>2025</v>
      </c>
      <c r="M63" s="9">
        <f>IF($M$3-E63&gt;=31,VLOOKUP($M$3-E63,[1]Коэффициенты!$A$2:$B$46,2,),1)</f>
        <v>1</v>
      </c>
    </row>
    <row r="64" spans="2:13" ht="15" customHeight="1">
      <c r="B64" s="24">
        <v>54</v>
      </c>
      <c r="C64" s="38" t="s">
        <v>187</v>
      </c>
      <c r="D64" s="38"/>
      <c r="E64" s="36">
        <v>2016</v>
      </c>
      <c r="F64" s="35" t="s">
        <v>139</v>
      </c>
      <c r="G64" s="46">
        <v>9.3749999999999892E-3</v>
      </c>
      <c r="H64" s="46"/>
      <c r="I64" s="47">
        <f t="shared" si="18"/>
        <v>-9.3749999999999892E-3</v>
      </c>
      <c r="J64" s="51">
        <f>I64/M64</f>
        <v>-9.3749999999999892E-3</v>
      </c>
      <c r="K64" s="68"/>
      <c r="L64" s="8">
        <v>2025</v>
      </c>
      <c r="M64" s="9">
        <f>IF($M$3-E64&gt;=31,VLOOKUP($M$3-E64,[1]Коэффициенты!$A$2:$B$46,2,),1)</f>
        <v>1</v>
      </c>
    </row>
    <row r="65" spans="2:13" ht="15" customHeight="1">
      <c r="B65" s="24">
        <v>55</v>
      </c>
      <c r="C65" s="39" t="s">
        <v>207</v>
      </c>
      <c r="D65" s="39"/>
      <c r="E65" s="40">
        <v>2016</v>
      </c>
      <c r="F65" s="37" t="s">
        <v>14</v>
      </c>
      <c r="G65" s="46">
        <v>9.5486111111110997E-3</v>
      </c>
      <c r="H65" s="46"/>
      <c r="I65" s="47">
        <f t="shared" si="18"/>
        <v>-9.5486111111110997E-3</v>
      </c>
      <c r="J65" s="51"/>
      <c r="K65" s="68"/>
      <c r="L65" s="8">
        <v>2025</v>
      </c>
      <c r="M65" s="9">
        <f>IF($M$3-E65&gt;=31,VLOOKUP($M$3-E65,[1]Коэффициенты!$A$2:$B$46,2,),1)</f>
        <v>1</v>
      </c>
    </row>
    <row r="66" spans="2:13" ht="15" customHeight="1">
      <c r="B66" s="24">
        <v>56</v>
      </c>
      <c r="C66" s="38" t="s">
        <v>135</v>
      </c>
      <c r="D66" s="38"/>
      <c r="E66" s="36">
        <v>2016</v>
      </c>
      <c r="F66" s="35" t="s">
        <v>124</v>
      </c>
      <c r="G66" s="46">
        <v>9.7222222222222102E-3</v>
      </c>
      <c r="H66" s="46"/>
      <c r="I66" s="47">
        <f t="shared" si="18"/>
        <v>-9.7222222222222102E-3</v>
      </c>
      <c r="J66" s="51">
        <f>I66/M66</f>
        <v>-9.7222222222222102E-3</v>
      </c>
      <c r="K66" s="68"/>
      <c r="L66" s="8">
        <v>2025</v>
      </c>
      <c r="M66" s="9">
        <f>IF($M$3-E66&gt;=31,VLOOKUP($M$3-E66,[1]Коэффициенты!$A$2:$B$46,2,),1)</f>
        <v>1</v>
      </c>
    </row>
    <row r="67" spans="2:13" ht="15" customHeight="1">
      <c r="B67" s="24">
        <v>57</v>
      </c>
      <c r="C67" s="38" t="s">
        <v>193</v>
      </c>
      <c r="D67" s="38"/>
      <c r="E67" s="36">
        <v>2016</v>
      </c>
      <c r="F67" s="35" t="s">
        <v>139</v>
      </c>
      <c r="G67" s="46">
        <v>9.8958333333333207E-3</v>
      </c>
      <c r="H67" s="46"/>
      <c r="I67" s="47">
        <f t="shared" si="12"/>
        <v>-9.8958333333333207E-3</v>
      </c>
      <c r="J67" s="51"/>
      <c r="K67" s="68"/>
      <c r="L67" s="8"/>
      <c r="M67" s="9"/>
    </row>
    <row r="68" spans="2:13" ht="15" customHeight="1">
      <c r="B68" s="24">
        <v>58</v>
      </c>
      <c r="C68" s="38" t="s">
        <v>259</v>
      </c>
      <c r="D68" s="38"/>
      <c r="E68" s="36">
        <v>2016</v>
      </c>
      <c r="F68" s="35" t="s">
        <v>258</v>
      </c>
      <c r="G68" s="46">
        <v>1.00694444444444E-2</v>
      </c>
      <c r="H68" s="46"/>
      <c r="I68" s="47">
        <f t="shared" si="12"/>
        <v>-1.00694444444444E-2</v>
      </c>
      <c r="J68" s="51"/>
      <c r="K68" s="68"/>
      <c r="L68" s="8"/>
      <c r="M68" s="9"/>
    </row>
    <row r="69" spans="2:13" ht="15" customHeight="1">
      <c r="B69" s="24"/>
      <c r="C69" s="73" t="s">
        <v>44</v>
      </c>
      <c r="D69" s="73"/>
      <c r="E69" s="73"/>
      <c r="F69" s="73"/>
      <c r="G69" s="46"/>
      <c r="H69" s="46"/>
      <c r="I69" s="47"/>
      <c r="J69" s="51"/>
      <c r="K69" s="52"/>
      <c r="L69" s="8">
        <v>2025</v>
      </c>
      <c r="M69" s="9"/>
    </row>
    <row r="70" spans="2:13" ht="15" customHeight="1">
      <c r="B70" s="24">
        <v>59</v>
      </c>
      <c r="C70" s="39" t="s">
        <v>153</v>
      </c>
      <c r="D70" s="39"/>
      <c r="E70" s="40">
        <v>2013</v>
      </c>
      <c r="F70" s="37" t="s">
        <v>139</v>
      </c>
      <c r="G70" s="46">
        <v>1.02430555555555E-2</v>
      </c>
      <c r="H70" s="46"/>
      <c r="I70" s="47">
        <f>H70-G70</f>
        <v>-1.02430555555555E-2</v>
      </c>
      <c r="J70" s="51">
        <f t="shared" ref="J70:J85" si="19">I70/M70</f>
        <v>-1.02430555555555E-2</v>
      </c>
      <c r="K70" s="68"/>
      <c r="L70" s="8">
        <v>2025</v>
      </c>
      <c r="M70" s="9">
        <f>IF($M$3-E70&gt;=31,VLOOKUP($M$3-E70,[1]Коэффициенты!$A$2:$B$46,2,),1)</f>
        <v>1</v>
      </c>
    </row>
    <row r="71" spans="2:13" ht="15" customHeight="1">
      <c r="B71" s="24">
        <v>60</v>
      </c>
      <c r="C71" s="39" t="s">
        <v>28</v>
      </c>
      <c r="D71" s="39"/>
      <c r="E71" s="40">
        <v>2014</v>
      </c>
      <c r="F71" s="37" t="s">
        <v>13</v>
      </c>
      <c r="G71" s="46">
        <v>1.0416666666666701E-2</v>
      </c>
      <c r="H71" s="46"/>
      <c r="I71" s="47">
        <f>H71-G71</f>
        <v>-1.0416666666666701E-2</v>
      </c>
      <c r="J71" s="51">
        <f t="shared" ref="J71:J75" si="20">I71/M71</f>
        <v>-1.0416666666666701E-2</v>
      </c>
      <c r="K71" s="68"/>
      <c r="L71" s="8">
        <v>2025</v>
      </c>
      <c r="M71" s="9">
        <f>IF($M$3-E71&gt;=31,VLOOKUP($M$3-E71,[1]Коэффициенты!$A$2:$B$46,2,),1)</f>
        <v>1</v>
      </c>
    </row>
    <row r="72" spans="2:13" ht="15" customHeight="1">
      <c r="B72" s="24">
        <v>61</v>
      </c>
      <c r="C72" s="39" t="s">
        <v>155</v>
      </c>
      <c r="D72" s="39"/>
      <c r="E72" s="40">
        <v>2013</v>
      </c>
      <c r="F72" s="37" t="s">
        <v>139</v>
      </c>
      <c r="G72" s="46">
        <v>1.0590277777777799E-2</v>
      </c>
      <c r="H72" s="46"/>
      <c r="I72" s="47">
        <f>H72-G72</f>
        <v>-1.0590277777777799E-2</v>
      </c>
      <c r="J72" s="51">
        <f t="shared" si="20"/>
        <v>-1.0590277777777799E-2</v>
      </c>
      <c r="K72" s="68"/>
      <c r="L72" s="8">
        <v>2025</v>
      </c>
      <c r="M72" s="9">
        <f>IF($M$3-E72&gt;=31,VLOOKUP($M$3-E72,[1]Коэффициенты!$A$2:$B$46,2,),1)</f>
        <v>1</v>
      </c>
    </row>
    <row r="73" spans="2:13" ht="15" customHeight="1">
      <c r="B73" s="24">
        <v>62</v>
      </c>
      <c r="C73" s="39" t="s">
        <v>123</v>
      </c>
      <c r="D73" s="39"/>
      <c r="E73" s="40">
        <v>2013</v>
      </c>
      <c r="F73" s="37" t="s">
        <v>124</v>
      </c>
      <c r="G73" s="46">
        <v>1.0763888888888899E-2</v>
      </c>
      <c r="H73" s="46"/>
      <c r="I73" s="47">
        <f t="shared" ref="I73" si="21">H73-G73</f>
        <v>-1.0763888888888899E-2</v>
      </c>
      <c r="J73" s="51">
        <f t="shared" si="20"/>
        <v>-1.0763888888888899E-2</v>
      </c>
      <c r="K73" s="68"/>
      <c r="L73" s="8">
        <v>2025</v>
      </c>
      <c r="M73" s="9">
        <f>IF($M$3-E73&gt;=31,VLOOKUP($M$3-E73,[1]Коэффициенты!$A$2:$B$46,2,),1)</f>
        <v>1</v>
      </c>
    </row>
    <row r="74" spans="2:13" ht="15" customHeight="1">
      <c r="B74" s="24">
        <v>63</v>
      </c>
      <c r="C74" s="39" t="s">
        <v>125</v>
      </c>
      <c r="D74" s="39"/>
      <c r="E74" s="40">
        <v>2014</v>
      </c>
      <c r="F74" s="37" t="s">
        <v>124</v>
      </c>
      <c r="G74" s="46">
        <v>1.0937499999999999E-2</v>
      </c>
      <c r="H74" s="46"/>
      <c r="I74" s="47">
        <f>H74-G74</f>
        <v>-1.0937499999999999E-2</v>
      </c>
      <c r="J74" s="51">
        <f t="shared" si="20"/>
        <v>-1.0937499999999999E-2</v>
      </c>
      <c r="K74" s="68"/>
      <c r="L74" s="8">
        <v>2025</v>
      </c>
      <c r="M74" s="9">
        <f>IF($M$3-E74&gt;=31,VLOOKUP($M$3-E74,[1]Коэффициенты!$A$2:$B$46,2,),1)</f>
        <v>1</v>
      </c>
    </row>
    <row r="75" spans="2:13" ht="15" customHeight="1">
      <c r="B75" s="24">
        <v>64</v>
      </c>
      <c r="C75" s="39" t="s">
        <v>152</v>
      </c>
      <c r="D75" s="39"/>
      <c r="E75" s="40">
        <v>2014</v>
      </c>
      <c r="F75" s="37" t="s">
        <v>139</v>
      </c>
      <c r="G75" s="46">
        <v>1.1111111111111099E-2</v>
      </c>
      <c r="H75" s="46"/>
      <c r="I75" s="47">
        <f>H75-G75</f>
        <v>-1.1111111111111099E-2</v>
      </c>
      <c r="J75" s="51">
        <f t="shared" si="20"/>
        <v>-1.1111111111111099E-2</v>
      </c>
      <c r="K75" s="68"/>
      <c r="L75" s="8">
        <v>2025</v>
      </c>
      <c r="M75" s="9">
        <f>IF($M$3-E75&gt;=31,VLOOKUP($M$3-E75,[1]Коэффициенты!$A$2:$B$46,2,),1)</f>
        <v>1</v>
      </c>
    </row>
    <row r="76" spans="2:13" ht="15" customHeight="1">
      <c r="B76" s="24">
        <v>65</v>
      </c>
      <c r="C76" s="39" t="s">
        <v>151</v>
      </c>
      <c r="D76" s="39"/>
      <c r="E76" s="40">
        <v>2013</v>
      </c>
      <c r="F76" s="37" t="s">
        <v>144</v>
      </c>
      <c r="G76" s="46">
        <v>1.1284722222222199E-2</v>
      </c>
      <c r="H76" s="46"/>
      <c r="I76" s="47">
        <f>H76-G76</f>
        <v>-1.1284722222222199E-2</v>
      </c>
      <c r="J76" s="51">
        <f t="shared" ref="J76:J78" si="22">I76/M76</f>
        <v>-1.1284722222222199E-2</v>
      </c>
      <c r="K76" s="68"/>
      <c r="L76" s="8">
        <v>2025</v>
      </c>
      <c r="M76" s="9">
        <f>IF($M$3-E76&gt;=31,VLOOKUP($M$3-E76,[1]Коэффициенты!$A$2:$B$46,2,),1)</f>
        <v>1</v>
      </c>
    </row>
    <row r="77" spans="2:13" ht="15" customHeight="1">
      <c r="B77" s="24">
        <v>66</v>
      </c>
      <c r="C77" s="39" t="s">
        <v>34</v>
      </c>
      <c r="D77" s="39"/>
      <c r="E77" s="40">
        <v>2014</v>
      </c>
      <c r="F77" s="37" t="s">
        <v>14</v>
      </c>
      <c r="G77" s="46">
        <v>1.14583333333333E-2</v>
      </c>
      <c r="H77" s="46"/>
      <c r="I77" s="47">
        <f>H77-G77</f>
        <v>-1.14583333333333E-2</v>
      </c>
      <c r="J77" s="51">
        <f t="shared" si="22"/>
        <v>-1.14583333333333E-2</v>
      </c>
      <c r="K77" s="68"/>
      <c r="L77" s="8">
        <v>2025</v>
      </c>
      <c r="M77" s="9">
        <f>IF($M$3-E77&gt;=31,VLOOKUP($M$3-E77,[1]Коэффициенты!$A$2:$B$46,2,),1)</f>
        <v>1</v>
      </c>
    </row>
    <row r="78" spans="2:13" ht="15" customHeight="1">
      <c r="B78" s="24">
        <v>67</v>
      </c>
      <c r="C78" s="39" t="s">
        <v>156</v>
      </c>
      <c r="D78" s="39"/>
      <c r="E78" s="40">
        <v>2013</v>
      </c>
      <c r="F78" s="37" t="s">
        <v>144</v>
      </c>
      <c r="G78" s="46">
        <v>1.16319444444444E-2</v>
      </c>
      <c r="H78" s="46"/>
      <c r="I78" s="47">
        <f t="shared" ref="I78" si="23">H78-G78</f>
        <v>-1.16319444444444E-2</v>
      </c>
      <c r="J78" s="51">
        <f t="shared" si="22"/>
        <v>-1.16319444444444E-2</v>
      </c>
      <c r="K78" s="68"/>
      <c r="L78" s="8">
        <v>2025</v>
      </c>
      <c r="M78" s="9">
        <f>IF($M$3-E78&gt;=31,VLOOKUP($M$3-E78,[1]Коэффициенты!$A$2:$B$46,2,),1)</f>
        <v>1</v>
      </c>
    </row>
    <row r="79" spans="2:13" ht="15" customHeight="1">
      <c r="B79" s="24">
        <v>68</v>
      </c>
      <c r="C79" s="39" t="s">
        <v>148</v>
      </c>
      <c r="D79" s="39"/>
      <c r="E79" s="40">
        <v>2014</v>
      </c>
      <c r="F79" s="37" t="s">
        <v>139</v>
      </c>
      <c r="G79" s="46">
        <v>1.18055555555555E-2</v>
      </c>
      <c r="H79" s="46"/>
      <c r="I79" s="47">
        <f t="shared" ref="I79" si="24">H79-G79</f>
        <v>-1.18055555555555E-2</v>
      </c>
      <c r="J79" s="51">
        <f t="shared" ref="J79" si="25">I79/M79</f>
        <v>-1.18055555555555E-2</v>
      </c>
      <c r="K79" s="68"/>
      <c r="L79" s="8">
        <v>2025</v>
      </c>
      <c r="M79" s="9">
        <f>IF($M$3-E79&gt;=31,VLOOKUP($M$3-E79,[1]Коэффициенты!$A$2:$B$46,2,),1)</f>
        <v>1</v>
      </c>
    </row>
    <row r="80" spans="2:13" ht="15" customHeight="1">
      <c r="B80" s="24">
        <v>69</v>
      </c>
      <c r="C80" s="39" t="s">
        <v>149</v>
      </c>
      <c r="D80" s="39"/>
      <c r="E80" s="40">
        <v>2013</v>
      </c>
      <c r="F80" s="37" t="s">
        <v>144</v>
      </c>
      <c r="G80" s="46">
        <v>1.19791666666675E-2</v>
      </c>
      <c r="H80" s="46"/>
      <c r="I80" s="47">
        <f t="shared" ref="I80:I85" si="26">H80-G80</f>
        <v>-1.19791666666675E-2</v>
      </c>
      <c r="J80" s="51" t="e">
        <f t="shared" ref="J80:J83" si="27">I80/M80</f>
        <v>#DIV/0!</v>
      </c>
      <c r="K80" s="68"/>
      <c r="L80" s="8"/>
      <c r="M80" s="9"/>
    </row>
    <row r="81" spans="2:13" ht="15" customHeight="1">
      <c r="B81" s="24">
        <v>70</v>
      </c>
      <c r="C81" s="39" t="s">
        <v>154</v>
      </c>
      <c r="D81" s="39"/>
      <c r="E81" s="40">
        <v>2013</v>
      </c>
      <c r="F81" s="37" t="s">
        <v>139</v>
      </c>
      <c r="G81" s="46">
        <v>1.2152777777778701E-2</v>
      </c>
      <c r="H81" s="46"/>
      <c r="I81" s="47">
        <f t="shared" si="26"/>
        <v>-1.2152777777778701E-2</v>
      </c>
      <c r="J81" s="51" t="e">
        <f t="shared" si="27"/>
        <v>#DIV/0!</v>
      </c>
      <c r="K81" s="68"/>
      <c r="L81" s="8"/>
      <c r="M81" s="9"/>
    </row>
    <row r="82" spans="2:13" ht="15" customHeight="1">
      <c r="B82" s="24">
        <v>71</v>
      </c>
      <c r="C82" s="39" t="s">
        <v>147</v>
      </c>
      <c r="D82" s="39"/>
      <c r="E82" s="40">
        <v>2013</v>
      </c>
      <c r="F82" s="37" t="s">
        <v>139</v>
      </c>
      <c r="G82" s="46">
        <v>1.23263888888899E-2</v>
      </c>
      <c r="H82" s="46"/>
      <c r="I82" s="47">
        <f t="shared" si="26"/>
        <v>-1.23263888888899E-2</v>
      </c>
      <c r="J82" s="51" t="e">
        <f t="shared" si="27"/>
        <v>#DIV/0!</v>
      </c>
      <c r="K82" s="68"/>
      <c r="L82" s="8"/>
      <c r="M82" s="9"/>
    </row>
    <row r="83" spans="2:13" ht="15" customHeight="1">
      <c r="B83" s="24">
        <v>72</v>
      </c>
      <c r="C83" s="39" t="s">
        <v>122</v>
      </c>
      <c r="D83" s="39"/>
      <c r="E83" s="40">
        <v>2013</v>
      </c>
      <c r="F83" s="37" t="s">
        <v>124</v>
      </c>
      <c r="G83" s="46">
        <v>1.2500000000001101E-2</v>
      </c>
      <c r="H83" s="46"/>
      <c r="I83" s="47">
        <f t="shared" si="26"/>
        <v>-1.2500000000001101E-2</v>
      </c>
      <c r="J83" s="51" t="e">
        <f t="shared" si="27"/>
        <v>#DIV/0!</v>
      </c>
      <c r="K83" s="68"/>
      <c r="L83" s="8"/>
      <c r="M83" s="9"/>
    </row>
    <row r="84" spans="2:13" ht="15" customHeight="1">
      <c r="B84" s="24">
        <v>73</v>
      </c>
      <c r="C84" s="39" t="s">
        <v>27</v>
      </c>
      <c r="D84" s="39"/>
      <c r="E84" s="40">
        <v>2014</v>
      </c>
      <c r="F84" s="37" t="s">
        <v>14</v>
      </c>
      <c r="G84" s="46">
        <v>1.2673611111112299E-2</v>
      </c>
      <c r="H84" s="46"/>
      <c r="I84" s="47">
        <f t="shared" si="26"/>
        <v>-1.2673611111112299E-2</v>
      </c>
      <c r="J84" s="51">
        <f t="shared" si="19"/>
        <v>-1.2673611111112299E-2</v>
      </c>
      <c r="K84" s="68"/>
      <c r="L84" s="8">
        <v>2025</v>
      </c>
      <c r="M84" s="9">
        <f>IF($M$3-E84&gt;=31,VLOOKUP($M$3-E84,[1]Коэффициенты!$A$2:$B$46,2,),1)</f>
        <v>1</v>
      </c>
    </row>
    <row r="85" spans="2:13" ht="15" customHeight="1">
      <c r="B85" s="24">
        <v>74</v>
      </c>
      <c r="C85" s="39" t="s">
        <v>150</v>
      </c>
      <c r="D85" s="39"/>
      <c r="E85" s="40">
        <v>2013</v>
      </c>
      <c r="F85" s="37" t="s">
        <v>144</v>
      </c>
      <c r="G85" s="46">
        <v>1.28472222222235E-2</v>
      </c>
      <c r="H85" s="46"/>
      <c r="I85" s="47">
        <f t="shared" si="26"/>
        <v>-1.28472222222235E-2</v>
      </c>
      <c r="J85" s="51">
        <f t="shared" si="19"/>
        <v>-1.28472222222235E-2</v>
      </c>
      <c r="K85" s="68"/>
      <c r="L85" s="8">
        <v>2025</v>
      </c>
      <c r="M85" s="9">
        <f>IF($M$3-E85&gt;=31,VLOOKUP($M$3-E85,[1]Коэффициенты!$A$2:$B$46,2,),1)</f>
        <v>1</v>
      </c>
    </row>
    <row r="86" spans="2:13" ht="15" customHeight="1">
      <c r="B86" s="24"/>
      <c r="C86" s="73" t="s">
        <v>45</v>
      </c>
      <c r="D86" s="73"/>
      <c r="E86" s="73"/>
      <c r="F86" s="73"/>
      <c r="G86" s="46"/>
      <c r="H86" s="46"/>
      <c r="I86" s="47"/>
      <c r="J86" s="51" t="e">
        <f t="shared" ref="J86:J87" si="28">I86/M86</f>
        <v>#N/A</v>
      </c>
      <c r="K86" s="52"/>
      <c r="L86" s="8">
        <v>2025</v>
      </c>
      <c r="M86" s="9" t="e">
        <f>IF($M$3-E86&gt;=31,VLOOKUP($M$3-E86,[1]Коэффициенты!$A$2:$B$46,2,),1)</f>
        <v>#N/A</v>
      </c>
    </row>
    <row r="87" spans="2:13" ht="15" customHeight="1">
      <c r="B87" s="24">
        <v>75</v>
      </c>
      <c r="C87" s="38" t="s">
        <v>197</v>
      </c>
      <c r="D87" s="38"/>
      <c r="E87" s="36">
        <v>2014</v>
      </c>
      <c r="F87" s="35" t="s">
        <v>139</v>
      </c>
      <c r="G87" s="46">
        <v>1.3020833333333299E-2</v>
      </c>
      <c r="H87" s="46"/>
      <c r="I87" s="47">
        <f t="shared" ref="I87:I105" si="29">H87-G87</f>
        <v>-1.3020833333333299E-2</v>
      </c>
      <c r="J87" s="51">
        <f t="shared" si="28"/>
        <v>-1.3020833333333299E-2</v>
      </c>
      <c r="K87" s="68"/>
      <c r="L87" s="8">
        <v>2025</v>
      </c>
      <c r="M87" s="9">
        <f>IF($M$3-E87&gt;=31,VLOOKUP($M$3-E87,[1]Коэффициенты!$A$2:$B$46,2,),1)</f>
        <v>1</v>
      </c>
    </row>
    <row r="88" spans="2:13" ht="15" customHeight="1">
      <c r="B88" s="24">
        <v>76</v>
      </c>
      <c r="C88" s="38" t="s">
        <v>33</v>
      </c>
      <c r="D88" s="38"/>
      <c r="E88" s="36">
        <v>2013</v>
      </c>
      <c r="F88" s="35" t="s">
        <v>14</v>
      </c>
      <c r="G88" s="46">
        <v>1.3194444444444399E-2</v>
      </c>
      <c r="H88" s="46"/>
      <c r="I88" s="47">
        <f t="shared" si="29"/>
        <v>-1.3194444444444399E-2</v>
      </c>
      <c r="J88" s="51">
        <f t="shared" ref="J88" si="30">I88/M88</f>
        <v>-1.3194444444444399E-2</v>
      </c>
      <c r="K88" s="68"/>
      <c r="L88" s="8">
        <v>2025</v>
      </c>
      <c r="M88" s="9">
        <f>IF($M$3-E88&gt;=31,VLOOKUP($M$3-E88,[1]Коэффициенты!$A$2:$B$46,2,),1)</f>
        <v>1</v>
      </c>
    </row>
    <row r="89" spans="2:13" ht="15" customHeight="1">
      <c r="B89" s="24">
        <v>77</v>
      </c>
      <c r="C89" s="38" t="s">
        <v>128</v>
      </c>
      <c r="D89" s="38"/>
      <c r="E89" s="36">
        <v>2013</v>
      </c>
      <c r="F89" s="35" t="s">
        <v>124</v>
      </c>
      <c r="G89" s="46">
        <v>1.3368055555555499E-2</v>
      </c>
      <c r="H89" s="46"/>
      <c r="I89" s="47">
        <f t="shared" si="29"/>
        <v>-1.3368055555555499E-2</v>
      </c>
      <c r="J89" s="51">
        <f t="shared" ref="J89" si="31">I89/M89</f>
        <v>-1.3368055555555499E-2</v>
      </c>
      <c r="K89" s="68"/>
      <c r="L89" s="8">
        <v>2025</v>
      </c>
      <c r="M89" s="9">
        <f>IF($M$3-E89&gt;=31,VLOOKUP($M$3-E89,[1]Коэффициенты!$A$2:$B$46,2,),1)</f>
        <v>1</v>
      </c>
    </row>
    <row r="90" spans="2:13" ht="15" customHeight="1">
      <c r="B90" s="24">
        <v>78</v>
      </c>
      <c r="C90" s="38" t="s">
        <v>198</v>
      </c>
      <c r="D90" s="38"/>
      <c r="E90" s="36">
        <v>2013</v>
      </c>
      <c r="F90" s="35" t="s">
        <v>139</v>
      </c>
      <c r="G90" s="46">
        <v>1.35416666666667E-2</v>
      </c>
      <c r="H90" s="46"/>
      <c r="I90" s="47">
        <f t="shared" si="29"/>
        <v>-1.35416666666667E-2</v>
      </c>
      <c r="J90" s="51" t="e">
        <f t="shared" ref="J90:J92" si="32">I90/M90</f>
        <v>#DIV/0!</v>
      </c>
      <c r="K90" s="68"/>
      <c r="L90" s="8">
        <v>2025</v>
      </c>
      <c r="M90" s="9"/>
    </row>
    <row r="91" spans="2:13" ht="15" customHeight="1">
      <c r="B91" s="24">
        <v>79</v>
      </c>
      <c r="C91" s="38" t="s">
        <v>195</v>
      </c>
      <c r="D91" s="38"/>
      <c r="E91" s="36">
        <v>2013</v>
      </c>
      <c r="F91" s="35" t="s">
        <v>14</v>
      </c>
      <c r="G91" s="46">
        <v>1.37152777777778E-2</v>
      </c>
      <c r="H91" s="46"/>
      <c r="I91" s="47">
        <f t="shared" ref="I91:I99" si="33">H91-G91</f>
        <v>-1.37152777777778E-2</v>
      </c>
      <c r="J91" s="51">
        <f t="shared" si="32"/>
        <v>-1.37152777777778E-2</v>
      </c>
      <c r="K91" s="68"/>
      <c r="L91" s="8">
        <v>2025</v>
      </c>
      <c r="M91" s="9">
        <f>IF($M$3-E91&gt;=31,VLOOKUP($M$3-E91,[1]Коэффициенты!$A$2:$B$46,2,),1)</f>
        <v>1</v>
      </c>
    </row>
    <row r="92" spans="2:13" ht="15" customHeight="1">
      <c r="B92" s="24">
        <v>80</v>
      </c>
      <c r="C92" s="38" t="s">
        <v>30</v>
      </c>
      <c r="D92" s="38"/>
      <c r="E92" s="36">
        <v>2013</v>
      </c>
      <c r="F92" s="35" t="s">
        <v>14</v>
      </c>
      <c r="G92" s="46">
        <v>1.38888888888889E-2</v>
      </c>
      <c r="H92" s="46"/>
      <c r="I92" s="47">
        <f t="shared" si="33"/>
        <v>-1.38888888888889E-2</v>
      </c>
      <c r="J92" s="51">
        <f t="shared" si="32"/>
        <v>-1.38888888888889E-2</v>
      </c>
      <c r="K92" s="68"/>
      <c r="L92" s="8">
        <v>2025</v>
      </c>
      <c r="M92" s="9">
        <f>IF($M$3-E92&gt;=31,VLOOKUP($M$3-E92,[1]Коэффициенты!$A$2:$B$46,2,),1)</f>
        <v>1</v>
      </c>
    </row>
    <row r="93" spans="2:13" ht="15" customHeight="1">
      <c r="B93" s="24">
        <v>81</v>
      </c>
      <c r="C93" s="38" t="s">
        <v>126</v>
      </c>
      <c r="D93" s="38"/>
      <c r="E93" s="36">
        <v>2013</v>
      </c>
      <c r="F93" s="35" t="s">
        <v>124</v>
      </c>
      <c r="G93" s="46">
        <v>1.40625E-2</v>
      </c>
      <c r="H93" s="46"/>
      <c r="I93" s="47">
        <f t="shared" si="33"/>
        <v>-1.40625E-2</v>
      </c>
      <c r="J93" s="51" t="e">
        <f t="shared" ref="J93" si="34">I93/M93</f>
        <v>#DIV/0!</v>
      </c>
      <c r="K93" s="68"/>
      <c r="L93" s="8">
        <v>2025</v>
      </c>
      <c r="M93" s="9"/>
    </row>
    <row r="94" spans="2:13" ht="15" customHeight="1">
      <c r="B94" s="24">
        <v>82</v>
      </c>
      <c r="C94" s="38" t="s">
        <v>196</v>
      </c>
      <c r="D94" s="38"/>
      <c r="E94" s="36">
        <v>2014</v>
      </c>
      <c r="F94" s="35" t="s">
        <v>144</v>
      </c>
      <c r="G94" s="46">
        <v>1.42361111111111E-2</v>
      </c>
      <c r="H94" s="46"/>
      <c r="I94" s="47">
        <f t="shared" ref="I94" si="35">H94-G94</f>
        <v>-1.42361111111111E-2</v>
      </c>
      <c r="J94" s="51" t="e">
        <f t="shared" ref="J94" si="36">I94/M94</f>
        <v>#DIV/0!</v>
      </c>
      <c r="K94" s="68"/>
      <c r="L94" s="8">
        <v>2025</v>
      </c>
      <c r="M94" s="9"/>
    </row>
    <row r="95" spans="2:13" ht="15" customHeight="1">
      <c r="B95" s="24">
        <v>83</v>
      </c>
      <c r="C95" s="38" t="s">
        <v>102</v>
      </c>
      <c r="D95" s="38"/>
      <c r="E95" s="36">
        <v>2013</v>
      </c>
      <c r="F95" s="35" t="s">
        <v>101</v>
      </c>
      <c r="G95" s="46">
        <v>1.4409722222222201E-2</v>
      </c>
      <c r="H95" s="46"/>
      <c r="I95" s="47">
        <f t="shared" si="33"/>
        <v>-1.4409722222222201E-2</v>
      </c>
      <c r="J95" s="51" t="e">
        <f t="shared" ref="J95" si="37">I95/M95</f>
        <v>#DIV/0!</v>
      </c>
      <c r="K95" s="68"/>
      <c r="L95" s="8">
        <v>2025</v>
      </c>
      <c r="M95" s="9"/>
    </row>
    <row r="96" spans="2:13" ht="15" customHeight="1">
      <c r="B96" s="24">
        <v>84</v>
      </c>
      <c r="C96" s="38" t="s">
        <v>199</v>
      </c>
      <c r="D96" s="38"/>
      <c r="E96" s="36">
        <v>2013</v>
      </c>
      <c r="F96" s="35" t="s">
        <v>139</v>
      </c>
      <c r="G96" s="46">
        <v>1.4583333333333301E-2</v>
      </c>
      <c r="H96" s="46"/>
      <c r="I96" s="47">
        <f t="shared" si="33"/>
        <v>-1.4583333333333301E-2</v>
      </c>
      <c r="J96" s="51"/>
      <c r="K96" s="68"/>
      <c r="L96" s="8"/>
      <c r="M96" s="9"/>
    </row>
    <row r="97" spans="2:13" ht="15" customHeight="1">
      <c r="B97" s="24">
        <v>85</v>
      </c>
      <c r="C97" s="38" t="s">
        <v>204</v>
      </c>
      <c r="D97" s="38"/>
      <c r="E97" s="36">
        <v>2014</v>
      </c>
      <c r="F97" s="35" t="s">
        <v>139</v>
      </c>
      <c r="G97" s="46">
        <v>1.4756944444444401E-2</v>
      </c>
      <c r="H97" s="46"/>
      <c r="I97" s="47">
        <f t="shared" si="33"/>
        <v>-1.4756944444444401E-2</v>
      </c>
      <c r="J97" s="51"/>
      <c r="K97" s="68"/>
      <c r="L97" s="8"/>
      <c r="M97" s="9"/>
    </row>
    <row r="98" spans="2:13" ht="15" customHeight="1">
      <c r="B98" s="24">
        <v>86</v>
      </c>
      <c r="C98" s="38" t="s">
        <v>21</v>
      </c>
      <c r="D98" s="38"/>
      <c r="E98" s="36">
        <v>2013</v>
      </c>
      <c r="F98" s="35" t="s">
        <v>14</v>
      </c>
      <c r="G98" s="46">
        <v>1.4930555555555501E-2</v>
      </c>
      <c r="H98" s="46"/>
      <c r="I98" s="47">
        <f t="shared" si="33"/>
        <v>-1.4930555555555501E-2</v>
      </c>
      <c r="J98" s="51"/>
      <c r="K98" s="68"/>
      <c r="L98" s="8"/>
      <c r="M98" s="9"/>
    </row>
    <row r="99" spans="2:13" ht="15" customHeight="1">
      <c r="B99" s="24">
        <v>87</v>
      </c>
      <c r="C99" s="38" t="s">
        <v>127</v>
      </c>
      <c r="D99" s="38"/>
      <c r="E99" s="36">
        <v>2013</v>
      </c>
      <c r="F99" s="35" t="s">
        <v>124</v>
      </c>
      <c r="G99" s="46">
        <v>1.51041666666667E-2</v>
      </c>
      <c r="H99" s="46"/>
      <c r="I99" s="47">
        <f t="shared" si="33"/>
        <v>-1.51041666666667E-2</v>
      </c>
      <c r="J99" s="51"/>
      <c r="K99" s="68"/>
      <c r="L99" s="8"/>
      <c r="M99" s="9"/>
    </row>
    <row r="100" spans="2:13" ht="15" customHeight="1">
      <c r="B100" s="24">
        <v>88</v>
      </c>
      <c r="C100" s="38" t="s">
        <v>200</v>
      </c>
      <c r="D100" s="38"/>
      <c r="E100" s="36">
        <v>2014</v>
      </c>
      <c r="F100" s="35" t="s">
        <v>139</v>
      </c>
      <c r="G100" s="46">
        <v>1.52777777777778E-2</v>
      </c>
      <c r="H100" s="46"/>
      <c r="I100" s="47">
        <f t="shared" ref="I100:I103" si="38">H100-G100</f>
        <v>-1.52777777777778E-2</v>
      </c>
      <c r="J100" s="51"/>
      <c r="K100" s="68"/>
      <c r="L100" s="8"/>
      <c r="M100" s="9"/>
    </row>
    <row r="101" spans="2:13" ht="15" customHeight="1">
      <c r="B101" s="24">
        <v>89</v>
      </c>
      <c r="C101" s="38" t="s">
        <v>201</v>
      </c>
      <c r="D101" s="38"/>
      <c r="E101" s="36">
        <v>2014</v>
      </c>
      <c r="F101" s="35" t="s">
        <v>14</v>
      </c>
      <c r="G101" s="46">
        <v>1.54513888888889E-2</v>
      </c>
      <c r="H101" s="46"/>
      <c r="I101" s="47">
        <f t="shared" si="38"/>
        <v>-1.54513888888889E-2</v>
      </c>
      <c r="J101" s="51"/>
      <c r="K101" s="68"/>
      <c r="L101" s="8"/>
      <c r="M101" s="9"/>
    </row>
    <row r="102" spans="2:13" ht="15" customHeight="1">
      <c r="B102" s="24">
        <v>90</v>
      </c>
      <c r="C102" s="38" t="s">
        <v>129</v>
      </c>
      <c r="D102" s="38"/>
      <c r="E102" s="36">
        <v>2014</v>
      </c>
      <c r="F102" s="35" t="s">
        <v>124</v>
      </c>
      <c r="G102" s="46">
        <v>1.5625E-2</v>
      </c>
      <c r="H102" s="46"/>
      <c r="I102" s="47">
        <f t="shared" si="38"/>
        <v>-1.5625E-2</v>
      </c>
      <c r="J102" s="51"/>
      <c r="K102" s="68"/>
      <c r="L102" s="8"/>
      <c r="M102" s="9"/>
    </row>
    <row r="103" spans="2:13" ht="15" customHeight="1">
      <c r="B103" s="24">
        <v>91</v>
      </c>
      <c r="C103" s="38" t="s">
        <v>202</v>
      </c>
      <c r="D103" s="38"/>
      <c r="E103" s="36">
        <v>2014</v>
      </c>
      <c r="F103" s="35" t="s">
        <v>14</v>
      </c>
      <c r="G103" s="46">
        <v>1.57986111111111E-2</v>
      </c>
      <c r="H103" s="46"/>
      <c r="I103" s="47">
        <f t="shared" si="38"/>
        <v>-1.57986111111111E-2</v>
      </c>
      <c r="J103" s="51"/>
      <c r="K103" s="68"/>
      <c r="L103" s="8"/>
      <c r="M103" s="9"/>
    </row>
    <row r="104" spans="2:13" ht="15" customHeight="1">
      <c r="B104" s="24">
        <v>92</v>
      </c>
      <c r="C104" s="38" t="s">
        <v>203</v>
      </c>
      <c r="D104" s="38"/>
      <c r="E104" s="36">
        <v>2014</v>
      </c>
      <c r="F104" s="35" t="s">
        <v>139</v>
      </c>
      <c r="G104" s="46">
        <v>1.59722222222222E-2</v>
      </c>
      <c r="H104" s="46"/>
      <c r="I104" s="47">
        <f t="shared" si="29"/>
        <v>-1.59722222222222E-2</v>
      </c>
      <c r="J104" s="51"/>
      <c r="K104" s="68"/>
      <c r="L104" s="8">
        <v>2025</v>
      </c>
      <c r="M104" s="9">
        <f>IF($M$3-E104&gt;=31,VLOOKUP($M$3-E104,[1]Коэффициенты!$A$2:$B$46,2,),1)</f>
        <v>1</v>
      </c>
    </row>
    <row r="105" spans="2:13" ht="15" customHeight="1">
      <c r="B105" s="24">
        <v>93</v>
      </c>
      <c r="C105" s="38" t="s">
        <v>261</v>
      </c>
      <c r="D105" s="38"/>
      <c r="E105" s="36">
        <v>2014</v>
      </c>
      <c r="F105" s="35" t="s">
        <v>258</v>
      </c>
      <c r="G105" s="46">
        <v>1.61458333333333E-2</v>
      </c>
      <c r="H105" s="46"/>
      <c r="I105" s="47">
        <f t="shared" si="29"/>
        <v>-1.61458333333333E-2</v>
      </c>
      <c r="J105" s="51">
        <f t="shared" ref="J105" si="39">I105/M105</f>
        <v>-1.61458333333333E-2</v>
      </c>
      <c r="K105" s="68"/>
      <c r="L105" s="8">
        <v>2025</v>
      </c>
      <c r="M105" s="9">
        <f>IF($M$3-E105&gt;=31,VLOOKUP($M$3-E105,[1]Коэффициенты!$A$2:$B$46,2,),1)</f>
        <v>1</v>
      </c>
    </row>
    <row r="106" spans="2:13" ht="15" customHeight="1">
      <c r="B106" s="24"/>
      <c r="C106" s="63"/>
      <c r="D106" s="80" t="s">
        <v>72</v>
      </c>
      <c r="E106" s="80"/>
      <c r="F106" s="63"/>
      <c r="G106" s="46"/>
      <c r="H106" s="46"/>
      <c r="I106" s="47"/>
      <c r="J106" s="51"/>
      <c r="K106" s="68"/>
      <c r="M106" s="25"/>
    </row>
    <row r="107" spans="2:13" ht="15" customHeight="1">
      <c r="B107" s="24"/>
      <c r="C107" s="73" t="s">
        <v>46</v>
      </c>
      <c r="D107" s="73"/>
      <c r="E107" s="73"/>
      <c r="F107" s="73"/>
      <c r="G107" s="46"/>
      <c r="H107" s="46"/>
      <c r="I107" s="47"/>
      <c r="J107" s="51" t="e">
        <f t="shared" ref="J107:J108" si="40">I107/M107</f>
        <v>#N/A</v>
      </c>
      <c r="K107" s="52"/>
      <c r="L107" s="8">
        <v>2025</v>
      </c>
      <c r="M107" s="9" t="e">
        <f>IF($M$3-E107&gt;=31,VLOOKUP($M$3-E107,[1]Коэффициенты!$A$2:$B$46,2,),1)</f>
        <v>#N/A</v>
      </c>
    </row>
    <row r="108" spans="2:13" ht="15" customHeight="1">
      <c r="B108" s="24">
        <v>101</v>
      </c>
      <c r="C108" s="38" t="s">
        <v>165</v>
      </c>
      <c r="D108" s="38"/>
      <c r="E108" s="36">
        <v>2012</v>
      </c>
      <c r="F108" s="35" t="s">
        <v>14</v>
      </c>
      <c r="G108" s="46">
        <v>1.7534722222222202E-2</v>
      </c>
      <c r="H108" s="46"/>
      <c r="I108" s="47">
        <f t="shared" ref="I108" si="41">H108-G108</f>
        <v>-1.7534722222222202E-2</v>
      </c>
      <c r="J108" s="51">
        <f t="shared" si="40"/>
        <v>-1.7534722222222202E-2</v>
      </c>
      <c r="K108" s="68"/>
      <c r="L108" s="8">
        <v>2025</v>
      </c>
      <c r="M108" s="9">
        <f>IF($M$3-E108&gt;=31,VLOOKUP($M$3-E108,[1]Коэффициенты!$A$2:$B$46,2,),1)</f>
        <v>1</v>
      </c>
    </row>
    <row r="109" spans="2:13" ht="15" customHeight="1">
      <c r="B109" s="24">
        <v>102</v>
      </c>
      <c r="C109" s="38" t="s">
        <v>158</v>
      </c>
      <c r="D109" s="38"/>
      <c r="E109" s="36">
        <v>2012</v>
      </c>
      <c r="F109" s="35" t="s">
        <v>139</v>
      </c>
      <c r="G109" s="46">
        <v>1.7708333333333302E-2</v>
      </c>
      <c r="H109" s="46"/>
      <c r="I109" s="47">
        <f t="shared" ref="I109" si="42">H109-G109</f>
        <v>-1.7708333333333302E-2</v>
      </c>
      <c r="J109" s="51">
        <f t="shared" ref="J109" si="43">I109/M109</f>
        <v>-1.7708333333333302E-2</v>
      </c>
      <c r="K109" s="68"/>
      <c r="L109" s="8">
        <v>2025</v>
      </c>
      <c r="M109" s="9">
        <f>IF($M$3-E109&gt;=31,VLOOKUP($M$3-E109,[1]Коэффициенты!$A$2:$B$46,2,),1)</f>
        <v>1</v>
      </c>
    </row>
    <row r="110" spans="2:13" ht="15" customHeight="1">
      <c r="B110" s="24">
        <v>103</v>
      </c>
      <c r="C110" s="38" t="s">
        <v>106</v>
      </c>
      <c r="D110" s="38"/>
      <c r="E110" s="36">
        <v>2012</v>
      </c>
      <c r="F110" s="35" t="s">
        <v>101</v>
      </c>
      <c r="G110" s="46">
        <v>1.7881944444444402E-2</v>
      </c>
      <c r="H110" s="46"/>
      <c r="I110" s="47">
        <f t="shared" ref="I110" si="44">H110-G110</f>
        <v>-1.7881944444444402E-2</v>
      </c>
      <c r="J110" s="51">
        <f t="shared" ref="J110" si="45">I110/M110</f>
        <v>-1.7881944444444402E-2</v>
      </c>
      <c r="K110" s="68"/>
      <c r="L110" s="8">
        <v>2025</v>
      </c>
      <c r="M110" s="9">
        <f>IF($M$3-E110&gt;=31,VLOOKUP($M$3-E110,[1]Коэффициенты!$A$2:$B$46,2,),1)</f>
        <v>1</v>
      </c>
    </row>
    <row r="111" spans="2:13" ht="15" customHeight="1">
      <c r="B111" s="24">
        <v>104</v>
      </c>
      <c r="C111" s="38" t="s">
        <v>162</v>
      </c>
      <c r="D111" s="38"/>
      <c r="E111" s="36">
        <v>2012</v>
      </c>
      <c r="F111" s="35" t="s">
        <v>144</v>
      </c>
      <c r="G111" s="46">
        <v>1.8055555555555498E-2</v>
      </c>
      <c r="H111" s="46"/>
      <c r="I111" s="47">
        <f t="shared" ref="I111:I114" si="46">H111-G111</f>
        <v>-1.8055555555555498E-2</v>
      </c>
      <c r="J111" s="51">
        <f t="shared" ref="J111:J114" si="47">I111/M111</f>
        <v>-1.8055555555555498E-2</v>
      </c>
      <c r="K111" s="68"/>
      <c r="L111" s="8">
        <v>2025</v>
      </c>
      <c r="M111" s="9">
        <f>IF($M$3-E111&gt;=31,VLOOKUP($M$3-E111,[1]Коэффициенты!$A$2:$B$46,2,),1)</f>
        <v>1</v>
      </c>
    </row>
    <row r="112" spans="2:13" ht="15" customHeight="1">
      <c r="B112" s="24">
        <v>105</v>
      </c>
      <c r="C112" s="38" t="s">
        <v>161</v>
      </c>
      <c r="D112" s="38"/>
      <c r="E112" s="36">
        <v>2012</v>
      </c>
      <c r="F112" s="35" t="s">
        <v>144</v>
      </c>
      <c r="G112" s="46">
        <v>1.8229166666666699E-2</v>
      </c>
      <c r="H112" s="46"/>
      <c r="I112" s="47">
        <f t="shared" si="46"/>
        <v>-1.8229166666666699E-2</v>
      </c>
      <c r="J112" s="51">
        <f t="shared" si="47"/>
        <v>-1.8229166666666699E-2</v>
      </c>
      <c r="K112" s="68"/>
      <c r="L112" s="8">
        <v>2025</v>
      </c>
      <c r="M112" s="9">
        <f>IF($M$3-E112&gt;=31,VLOOKUP($M$3-E112,[1]Коэффициенты!$A$2:$B$46,2,),1)</f>
        <v>1</v>
      </c>
    </row>
    <row r="113" spans="2:13" ht="15" customHeight="1">
      <c r="B113" s="24">
        <v>106</v>
      </c>
      <c r="C113" s="38" t="s">
        <v>164</v>
      </c>
      <c r="D113" s="38"/>
      <c r="E113" s="36">
        <v>2011</v>
      </c>
      <c r="F113" s="35" t="s">
        <v>139</v>
      </c>
      <c r="G113" s="46">
        <v>1.8402777777777799E-2</v>
      </c>
      <c r="H113" s="46"/>
      <c r="I113" s="47">
        <f t="shared" si="46"/>
        <v>-1.8402777777777799E-2</v>
      </c>
      <c r="J113" s="51">
        <f t="shared" si="47"/>
        <v>-1.8402777777777799E-2</v>
      </c>
      <c r="K113" s="68"/>
      <c r="L113" s="8">
        <v>2025</v>
      </c>
      <c r="M113" s="9">
        <f>IF($M$3-E113&gt;=31,VLOOKUP($M$3-E113,[1]Коэффициенты!$A$2:$B$46,2,),1)</f>
        <v>1</v>
      </c>
    </row>
    <row r="114" spans="2:13" ht="15" customHeight="1">
      <c r="B114" s="24">
        <v>107</v>
      </c>
      <c r="C114" s="38" t="s">
        <v>160</v>
      </c>
      <c r="D114" s="38"/>
      <c r="E114" s="36">
        <v>2012</v>
      </c>
      <c r="F114" s="35" t="s">
        <v>14</v>
      </c>
      <c r="G114" s="46">
        <v>1.8576388888888899E-2</v>
      </c>
      <c r="H114" s="46"/>
      <c r="I114" s="47">
        <f t="shared" si="46"/>
        <v>-1.8576388888888899E-2</v>
      </c>
      <c r="J114" s="51">
        <f t="shared" si="47"/>
        <v>-1.8576388888888899E-2</v>
      </c>
      <c r="K114" s="68"/>
      <c r="L114" s="8">
        <v>2025</v>
      </c>
      <c r="M114" s="9">
        <f>IF($M$3-E114&gt;=31,VLOOKUP($M$3-E114,[1]Коэффициенты!$A$2:$B$46,2,),1)</f>
        <v>1</v>
      </c>
    </row>
    <row r="115" spans="2:13" ht="15" customHeight="1">
      <c r="B115" s="24">
        <v>108</v>
      </c>
      <c r="C115" s="38" t="s">
        <v>163</v>
      </c>
      <c r="D115" s="38"/>
      <c r="E115" s="36">
        <v>2011</v>
      </c>
      <c r="F115" s="35" t="s">
        <v>14</v>
      </c>
      <c r="G115" s="46">
        <v>1.8749999999999999E-2</v>
      </c>
      <c r="H115" s="46"/>
      <c r="I115" s="47">
        <f t="shared" ref="I115:I116" si="48">H115-G115</f>
        <v>-1.8749999999999999E-2</v>
      </c>
      <c r="J115" s="51">
        <f t="shared" ref="J115:J116" si="49">I115/M115</f>
        <v>-1.8749999999999999E-2</v>
      </c>
      <c r="K115" s="68"/>
      <c r="L115" s="8">
        <v>2025</v>
      </c>
      <c r="M115" s="9">
        <f>IF($M$3-E115&gt;=31,VLOOKUP($M$3-E115,[1]Коэффициенты!$A$2:$B$46,2,),1)</f>
        <v>1</v>
      </c>
    </row>
    <row r="116" spans="2:13" ht="15" customHeight="1">
      <c r="B116" s="24">
        <v>109</v>
      </c>
      <c r="C116" s="38" t="s">
        <v>250</v>
      </c>
      <c r="D116" s="38"/>
      <c r="E116" s="36">
        <v>2011</v>
      </c>
      <c r="F116" s="35" t="s">
        <v>243</v>
      </c>
      <c r="G116" s="46">
        <v>1.8923611111111099E-2</v>
      </c>
      <c r="H116" s="46"/>
      <c r="I116" s="47">
        <f t="shared" si="48"/>
        <v>-1.8923611111111099E-2</v>
      </c>
      <c r="J116" s="51">
        <f t="shared" si="49"/>
        <v>-1.8923611111111099E-2</v>
      </c>
      <c r="K116" s="68"/>
      <c r="L116" s="8">
        <v>2025</v>
      </c>
      <c r="M116" s="9">
        <f>IF($M$3-E116&gt;=31,VLOOKUP($M$3-E116,[1]Коэффициенты!$A$2:$B$46,2,),1)</f>
        <v>1</v>
      </c>
    </row>
    <row r="117" spans="2:13" ht="15" customHeight="1">
      <c r="B117" s="24">
        <v>110</v>
      </c>
      <c r="C117" s="38" t="s">
        <v>107</v>
      </c>
      <c r="D117" s="38"/>
      <c r="E117" s="36">
        <v>2011</v>
      </c>
      <c r="F117" s="35" t="s">
        <v>101</v>
      </c>
      <c r="G117" s="46">
        <v>1.9097222222222199E-2</v>
      </c>
      <c r="H117" s="46"/>
      <c r="I117" s="47">
        <f t="shared" ref="I117:I119" si="50">H117-G117</f>
        <v>-1.9097222222222199E-2</v>
      </c>
      <c r="J117" s="51">
        <f t="shared" ref="J117:J119" si="51">I117/M117</f>
        <v>-1.9097222222222199E-2</v>
      </c>
      <c r="K117" s="68"/>
      <c r="L117" s="8">
        <v>2025</v>
      </c>
      <c r="M117" s="9">
        <f>IF($M$3-E117&gt;=31,VLOOKUP($M$3-E117,[1]Коэффициенты!$A$2:$B$46,2,),1)</f>
        <v>1</v>
      </c>
    </row>
    <row r="118" spans="2:13" ht="15" customHeight="1">
      <c r="B118" s="24">
        <v>111</v>
      </c>
      <c r="C118" s="38" t="s">
        <v>251</v>
      </c>
      <c r="D118" s="38"/>
      <c r="E118" s="36">
        <v>2011</v>
      </c>
      <c r="F118" s="35" t="s">
        <v>243</v>
      </c>
      <c r="G118" s="46">
        <v>1.92708333333333E-2</v>
      </c>
      <c r="H118" s="46"/>
      <c r="I118" s="47">
        <f t="shared" si="50"/>
        <v>-1.92708333333333E-2</v>
      </c>
      <c r="J118" s="51">
        <f t="shared" si="51"/>
        <v>-1.92708333333333E-2</v>
      </c>
      <c r="K118" s="68"/>
      <c r="L118" s="8">
        <v>2025</v>
      </c>
      <c r="M118" s="9">
        <f>IF($M$3-E118&gt;=31,VLOOKUP($M$3-E118,[1]Коэффициенты!$A$2:$B$46,2,),1)</f>
        <v>1</v>
      </c>
    </row>
    <row r="119" spans="2:13" ht="15" customHeight="1">
      <c r="B119" s="24">
        <v>112</v>
      </c>
      <c r="C119" s="38" t="s">
        <v>108</v>
      </c>
      <c r="D119" s="38"/>
      <c r="E119" s="36">
        <v>2011</v>
      </c>
      <c r="F119" s="35" t="s">
        <v>101</v>
      </c>
      <c r="G119" s="46">
        <v>1.94444444444444E-2</v>
      </c>
      <c r="H119" s="46"/>
      <c r="I119" s="47">
        <f t="shared" si="50"/>
        <v>-1.94444444444444E-2</v>
      </c>
      <c r="J119" s="51">
        <f t="shared" si="51"/>
        <v>-1.94444444444444E-2</v>
      </c>
      <c r="K119" s="68"/>
      <c r="L119" s="8">
        <v>2025</v>
      </c>
      <c r="M119" s="9">
        <f>IF($M$3-E119&gt;=31,VLOOKUP($M$3-E119,[1]Коэффициенты!$A$2:$B$46,2,),1)</f>
        <v>1</v>
      </c>
    </row>
    <row r="120" spans="2:13" ht="15" customHeight="1">
      <c r="B120" s="24">
        <v>113</v>
      </c>
      <c r="C120" s="38" t="s">
        <v>157</v>
      </c>
      <c r="D120" s="38"/>
      <c r="E120" s="36">
        <v>2011</v>
      </c>
      <c r="F120" s="35" t="s">
        <v>139</v>
      </c>
      <c r="G120" s="46">
        <v>1.96180555555555E-2</v>
      </c>
      <c r="H120" s="46"/>
      <c r="I120" s="47">
        <f t="shared" ref="I120" si="52">H120-G120</f>
        <v>-1.96180555555555E-2</v>
      </c>
      <c r="J120" s="51">
        <f t="shared" ref="J120" si="53">I120/M120</f>
        <v>-1.96180555555555E-2</v>
      </c>
      <c r="K120" s="68"/>
      <c r="L120" s="8">
        <v>2025</v>
      </c>
      <c r="M120" s="9">
        <f>IF($M$3-E120&gt;=31,VLOOKUP($M$3-E120,[1]Коэффициенты!$A$2:$B$46,2,),1)</f>
        <v>1</v>
      </c>
    </row>
    <row r="121" spans="2:13" ht="15" customHeight="1">
      <c r="B121" s="24">
        <v>114</v>
      </c>
      <c r="C121" s="38" t="s">
        <v>159</v>
      </c>
      <c r="D121" s="38"/>
      <c r="E121" s="36">
        <v>2011</v>
      </c>
      <c r="F121" s="35" t="s">
        <v>144</v>
      </c>
      <c r="G121" s="46">
        <v>1.9791666666666499E-2</v>
      </c>
      <c r="H121" s="46"/>
      <c r="I121" s="47">
        <f t="shared" ref="I121" si="54">H121-G121</f>
        <v>-1.9791666666666499E-2</v>
      </c>
      <c r="J121" s="51">
        <f t="shared" ref="J121" si="55">I121/M121</f>
        <v>-1.9791666666666499E-2</v>
      </c>
      <c r="K121" s="68"/>
      <c r="L121" s="8">
        <v>2025</v>
      </c>
      <c r="M121" s="9">
        <f>IF($M$3-E121&gt;=31,VLOOKUP($M$3-E121,[1]Коэффициенты!$A$2:$B$46,2,),1)</f>
        <v>1</v>
      </c>
    </row>
    <row r="122" spans="2:13" ht="15" customHeight="1">
      <c r="B122" s="24"/>
      <c r="C122" s="73" t="s">
        <v>47</v>
      </c>
      <c r="D122" s="73"/>
      <c r="E122" s="73"/>
      <c r="F122" s="73"/>
      <c r="G122" s="46"/>
      <c r="H122" s="46"/>
      <c r="I122" s="47"/>
      <c r="J122" s="51"/>
      <c r="K122" s="52"/>
      <c r="L122" s="8">
        <v>2025</v>
      </c>
      <c r="M122" s="9"/>
    </row>
    <row r="123" spans="2:13" ht="15" customHeight="1">
      <c r="B123" s="24">
        <v>115</v>
      </c>
      <c r="C123" s="39" t="s">
        <v>94</v>
      </c>
      <c r="D123" s="39"/>
      <c r="E123" s="40">
        <v>2010</v>
      </c>
      <c r="F123" s="37" t="s">
        <v>13</v>
      </c>
      <c r="G123" s="46">
        <v>1.9965277777777801E-2</v>
      </c>
      <c r="H123" s="46"/>
      <c r="I123" s="47">
        <f t="shared" ref="I123:I141" si="56">H123-G123</f>
        <v>-1.9965277777777801E-2</v>
      </c>
      <c r="J123" s="51">
        <f t="shared" ref="J123:J143" si="57">I123/M123</f>
        <v>-1.9965277777777801E-2</v>
      </c>
      <c r="K123" s="68"/>
      <c r="L123" s="8">
        <v>2025</v>
      </c>
      <c r="M123" s="9">
        <f>IF($M$3-E123&gt;=31,VLOOKUP($M$3-E123,[1]Коэффициенты!$A$2:$B$46,2,),1)</f>
        <v>1</v>
      </c>
    </row>
    <row r="124" spans="2:13" ht="15" customHeight="1">
      <c r="B124" s="24">
        <v>116</v>
      </c>
      <c r="C124" s="39" t="s">
        <v>18</v>
      </c>
      <c r="D124" s="39"/>
      <c r="E124" s="40">
        <v>2010</v>
      </c>
      <c r="F124" s="37" t="s">
        <v>13</v>
      </c>
      <c r="G124" s="46">
        <v>2.0138888888888901E-2</v>
      </c>
      <c r="H124" s="46"/>
      <c r="I124" s="47">
        <f t="shared" si="56"/>
        <v>-2.0138888888888901E-2</v>
      </c>
      <c r="J124" s="51">
        <f t="shared" si="57"/>
        <v>-2.0138888888888901E-2</v>
      </c>
      <c r="K124" s="68"/>
      <c r="L124" s="8">
        <v>2025</v>
      </c>
      <c r="M124" s="9">
        <f>IF($M$3-E124&gt;=31,VLOOKUP($M$3-E124,[1]Коэффициенты!$A$2:$B$46,2,),1)</f>
        <v>1</v>
      </c>
    </row>
    <row r="125" spans="2:13" ht="15" customHeight="1">
      <c r="B125" s="24">
        <v>117</v>
      </c>
      <c r="C125" s="39" t="s">
        <v>175</v>
      </c>
      <c r="D125" s="39"/>
      <c r="E125" s="40">
        <v>2010</v>
      </c>
      <c r="F125" s="37" t="s">
        <v>139</v>
      </c>
      <c r="G125" s="46">
        <v>2.0312500000000001E-2</v>
      </c>
      <c r="H125" s="46"/>
      <c r="I125" s="47">
        <f t="shared" ref="I125:I127" si="58">H125-G125</f>
        <v>-2.0312500000000001E-2</v>
      </c>
      <c r="J125" s="51">
        <f t="shared" ref="J125:J127" si="59">I125/M125</f>
        <v>-2.0312500000000001E-2</v>
      </c>
      <c r="K125" s="68"/>
      <c r="L125" s="8">
        <v>2025</v>
      </c>
      <c r="M125" s="9">
        <f>IF($M$3-E125&gt;=31,VLOOKUP($M$3-E125,[1]Коэффициенты!$A$2:$B$46,2,),1)</f>
        <v>1</v>
      </c>
    </row>
    <row r="126" spans="2:13" ht="15" customHeight="1">
      <c r="B126" s="24">
        <v>118</v>
      </c>
      <c r="C126" s="39" t="s">
        <v>249</v>
      </c>
      <c r="D126" s="39"/>
      <c r="E126" s="40">
        <v>2010</v>
      </c>
      <c r="F126" s="37" t="s">
        <v>246</v>
      </c>
      <c r="G126" s="46">
        <v>2.0486111111111101E-2</v>
      </c>
      <c r="H126" s="46"/>
      <c r="I126" s="47">
        <f t="shared" si="58"/>
        <v>-2.0486111111111101E-2</v>
      </c>
      <c r="J126" s="51">
        <f t="shared" si="59"/>
        <v>-2.0486111111111101E-2</v>
      </c>
      <c r="K126" s="68"/>
      <c r="L126" s="8">
        <v>2025</v>
      </c>
      <c r="M126" s="9">
        <f>IF($M$3-E126&gt;=31,VLOOKUP($M$3-E126,[1]Коэффициенты!$A$2:$B$46,2,),1)</f>
        <v>1</v>
      </c>
    </row>
    <row r="127" spans="2:13" ht="15" customHeight="1">
      <c r="B127" s="24">
        <v>119</v>
      </c>
      <c r="C127" s="39" t="s">
        <v>19</v>
      </c>
      <c r="D127" s="39"/>
      <c r="E127" s="40">
        <v>2010</v>
      </c>
      <c r="F127" s="37" t="s">
        <v>13</v>
      </c>
      <c r="G127" s="46">
        <v>2.0659722222222201E-2</v>
      </c>
      <c r="H127" s="46"/>
      <c r="I127" s="47">
        <f t="shared" si="58"/>
        <v>-2.0659722222222201E-2</v>
      </c>
      <c r="J127" s="51">
        <f t="shared" si="59"/>
        <v>-2.0659722222222201E-2</v>
      </c>
      <c r="K127" s="68"/>
      <c r="L127" s="8">
        <v>2025</v>
      </c>
      <c r="M127" s="9">
        <f>IF($M$3-E127&gt;=31,VLOOKUP($M$3-E127,[1]Коэффициенты!$A$2:$B$46,2,),1)</f>
        <v>1</v>
      </c>
    </row>
    <row r="128" spans="2:13" ht="15" customHeight="1">
      <c r="B128" s="24">
        <v>120</v>
      </c>
      <c r="C128" s="41" t="s">
        <v>168</v>
      </c>
      <c r="D128" s="41"/>
      <c r="E128" s="40">
        <v>2009</v>
      </c>
      <c r="F128" s="37" t="s">
        <v>139</v>
      </c>
      <c r="G128" s="46">
        <v>2.0833333333333301E-2</v>
      </c>
      <c r="H128" s="46"/>
      <c r="I128" s="47">
        <f t="shared" si="56"/>
        <v>-2.0833333333333301E-2</v>
      </c>
      <c r="J128" s="51">
        <f t="shared" si="57"/>
        <v>-2.0833333333333301E-2</v>
      </c>
      <c r="K128" s="68"/>
      <c r="L128" s="8">
        <v>2025</v>
      </c>
      <c r="M128" s="9">
        <f>IF($M$3-E128&gt;=31,VLOOKUP($M$3-E128,[1]Коэффициенты!$A$2:$B$46,2,),1)</f>
        <v>1</v>
      </c>
    </row>
    <row r="129" spans="2:13" ht="15" customHeight="1">
      <c r="B129" s="24">
        <v>121</v>
      </c>
      <c r="C129" s="39" t="s">
        <v>248</v>
      </c>
      <c r="D129" s="39"/>
      <c r="E129" s="40">
        <v>2009</v>
      </c>
      <c r="F129" s="37" t="s">
        <v>244</v>
      </c>
      <c r="G129" s="46">
        <v>2.1006944444444401E-2</v>
      </c>
      <c r="H129" s="46"/>
      <c r="I129" s="47">
        <f t="shared" si="56"/>
        <v>-2.1006944444444401E-2</v>
      </c>
      <c r="J129" s="51">
        <f t="shared" si="57"/>
        <v>-2.1006944444444401E-2</v>
      </c>
      <c r="K129" s="68"/>
      <c r="L129" s="8">
        <v>2025</v>
      </c>
      <c r="M129" s="9">
        <f>IF($M$3-E129&gt;=31,VLOOKUP($M$3-E129,[1]Коэффициенты!$A$2:$B$46,2,),1)</f>
        <v>1</v>
      </c>
    </row>
    <row r="130" spans="2:13" ht="15" customHeight="1">
      <c r="B130" s="24">
        <v>122</v>
      </c>
      <c r="C130" s="39" t="s">
        <v>170</v>
      </c>
      <c r="D130" s="39"/>
      <c r="E130" s="40">
        <v>2010</v>
      </c>
      <c r="F130" s="37" t="s">
        <v>139</v>
      </c>
      <c r="G130" s="46">
        <v>2.1180555555555501E-2</v>
      </c>
      <c r="H130" s="46"/>
      <c r="I130" s="47">
        <f t="shared" si="56"/>
        <v>-2.1180555555555501E-2</v>
      </c>
      <c r="J130" s="51">
        <f t="shared" si="57"/>
        <v>-2.1180555555555501E-2</v>
      </c>
      <c r="K130" s="68"/>
      <c r="L130" s="8">
        <v>2025</v>
      </c>
      <c r="M130" s="9">
        <f>IF($M$3-E130&gt;=31,VLOOKUP($M$3-E130,[1]Коэффициенты!$A$2:$B$46,2,),1)</f>
        <v>1</v>
      </c>
    </row>
    <row r="131" spans="2:13" ht="15" customHeight="1">
      <c r="B131" s="24">
        <v>123</v>
      </c>
      <c r="C131" s="41" t="s">
        <v>167</v>
      </c>
      <c r="D131" s="41"/>
      <c r="E131" s="40">
        <v>2009</v>
      </c>
      <c r="F131" s="37" t="s">
        <v>139</v>
      </c>
      <c r="G131" s="46">
        <v>2.1354166666666698E-2</v>
      </c>
      <c r="H131" s="46"/>
      <c r="I131" s="47">
        <f t="shared" si="56"/>
        <v>-2.1354166666666698E-2</v>
      </c>
      <c r="J131" s="51">
        <f t="shared" si="57"/>
        <v>-2.1354166666666698E-2</v>
      </c>
      <c r="K131" s="68"/>
      <c r="L131" s="8">
        <v>2025</v>
      </c>
      <c r="M131" s="9">
        <f>IF($M$3-E131&gt;=31,VLOOKUP($M$3-E131,[1]Коэффициенты!$A$2:$B$46,2,),1)</f>
        <v>1</v>
      </c>
    </row>
    <row r="132" spans="2:13" ht="15" customHeight="1">
      <c r="B132" s="24">
        <v>124</v>
      </c>
      <c r="C132" s="39" t="s">
        <v>169</v>
      </c>
      <c r="D132" s="39"/>
      <c r="E132" s="40">
        <v>2009</v>
      </c>
      <c r="F132" s="37" t="s">
        <v>139</v>
      </c>
      <c r="G132" s="46">
        <v>2.1527777777777798E-2</v>
      </c>
      <c r="H132" s="46"/>
      <c r="I132" s="47">
        <f t="shared" ref="I132:I134" si="60">H132-G132</f>
        <v>-2.1527777777777798E-2</v>
      </c>
      <c r="J132" s="51">
        <f t="shared" ref="J132:J134" si="61">I132/M132</f>
        <v>-2.1527777777777798E-2</v>
      </c>
      <c r="K132" s="68"/>
      <c r="L132" s="8">
        <v>2025</v>
      </c>
      <c r="M132" s="9">
        <f>IF($M$3-E132&gt;=31,VLOOKUP($M$3-E132,[1]Коэффициенты!$A$2:$B$46,2,),1)</f>
        <v>1</v>
      </c>
    </row>
    <row r="133" spans="2:13" ht="15" customHeight="1">
      <c r="B133" s="24">
        <v>125</v>
      </c>
      <c r="C133" s="39" t="s">
        <v>172</v>
      </c>
      <c r="D133" s="39"/>
      <c r="E133" s="40">
        <v>2010</v>
      </c>
      <c r="F133" s="37" t="s">
        <v>139</v>
      </c>
      <c r="G133" s="46">
        <v>2.1701388888888899E-2</v>
      </c>
      <c r="H133" s="46"/>
      <c r="I133" s="47">
        <f t="shared" si="60"/>
        <v>-2.1701388888888899E-2</v>
      </c>
      <c r="J133" s="51">
        <f t="shared" si="61"/>
        <v>-2.1701388888888899E-2</v>
      </c>
      <c r="K133" s="68"/>
      <c r="L133" s="8">
        <v>2025</v>
      </c>
      <c r="M133" s="9">
        <f>IF($M$3-E133&gt;=31,VLOOKUP($M$3-E133,[1]Коэффициенты!$A$2:$B$46,2,),1)</f>
        <v>1</v>
      </c>
    </row>
    <row r="134" spans="2:13" ht="15" customHeight="1">
      <c r="B134" s="24">
        <v>126</v>
      </c>
      <c r="C134" s="39" t="s">
        <v>23</v>
      </c>
      <c r="D134" s="39"/>
      <c r="E134" s="40">
        <v>2010</v>
      </c>
      <c r="F134" s="37" t="s">
        <v>14</v>
      </c>
      <c r="G134" s="46">
        <v>2.1874999999999999E-2</v>
      </c>
      <c r="H134" s="46"/>
      <c r="I134" s="47">
        <f t="shared" si="60"/>
        <v>-2.1874999999999999E-2</v>
      </c>
      <c r="J134" s="51">
        <f t="shared" si="61"/>
        <v>-2.1874999999999999E-2</v>
      </c>
      <c r="K134" s="68"/>
      <c r="L134" s="8">
        <v>2025</v>
      </c>
      <c r="M134" s="9">
        <f>IF($M$3-E134&gt;=31,VLOOKUP($M$3-E134,[1]Коэффициенты!$A$2:$B$46,2,),1)</f>
        <v>1</v>
      </c>
    </row>
    <row r="135" spans="2:13" ht="15" customHeight="1">
      <c r="B135" s="24">
        <v>127</v>
      </c>
      <c r="C135" s="41" t="s">
        <v>111</v>
      </c>
      <c r="D135" s="41"/>
      <c r="E135" s="42">
        <v>2009</v>
      </c>
      <c r="F135" s="37" t="s">
        <v>101</v>
      </c>
      <c r="G135" s="46">
        <v>2.2048611111111099E-2</v>
      </c>
      <c r="H135" s="46"/>
      <c r="I135" s="47">
        <f t="shared" ref="I135:I136" si="62">H135-G135</f>
        <v>-2.2048611111111099E-2</v>
      </c>
      <c r="J135" s="51"/>
      <c r="K135" s="68"/>
      <c r="L135" s="8"/>
      <c r="M135" s="9"/>
    </row>
    <row r="136" spans="2:13" ht="15" customHeight="1">
      <c r="B136" s="24">
        <v>128</v>
      </c>
      <c r="C136" s="39" t="s">
        <v>174</v>
      </c>
      <c r="D136" s="39"/>
      <c r="E136" s="40">
        <v>2010</v>
      </c>
      <c r="F136" s="37" t="s">
        <v>14</v>
      </c>
      <c r="G136" s="46">
        <v>2.2222222222222199E-2</v>
      </c>
      <c r="H136" s="46"/>
      <c r="I136" s="47">
        <f t="shared" si="62"/>
        <v>-2.2222222222222199E-2</v>
      </c>
      <c r="J136" s="51"/>
      <c r="K136" s="68"/>
      <c r="L136" s="8"/>
      <c r="M136" s="9"/>
    </row>
    <row r="137" spans="2:13" ht="15" customHeight="1">
      <c r="B137" s="24">
        <v>129</v>
      </c>
      <c r="C137" s="39" t="s">
        <v>247</v>
      </c>
      <c r="D137" s="39"/>
      <c r="E137" s="40">
        <v>2009</v>
      </c>
      <c r="F137" s="37" t="s">
        <v>243</v>
      </c>
      <c r="G137" s="46">
        <v>2.2395833333333299E-2</v>
      </c>
      <c r="H137" s="46"/>
      <c r="I137" s="47">
        <f t="shared" ref="I137:I138" si="63">H137-G137</f>
        <v>-2.2395833333333299E-2</v>
      </c>
      <c r="J137" s="51">
        <f t="shared" ref="J137:J138" si="64">I137/M137</f>
        <v>-2.2395833333333299E-2</v>
      </c>
      <c r="K137" s="68"/>
      <c r="L137" s="8">
        <v>2025</v>
      </c>
      <c r="M137" s="9">
        <f>IF($M$3-E137&gt;=31,VLOOKUP($M$3-E137,[1]Коэффициенты!$A$2:$B$46,2,),1)</f>
        <v>1</v>
      </c>
    </row>
    <row r="138" spans="2:13" ht="15" customHeight="1">
      <c r="B138" s="24">
        <v>130</v>
      </c>
      <c r="C138" s="41" t="s">
        <v>166</v>
      </c>
      <c r="D138" s="41"/>
      <c r="E138" s="40">
        <v>2010</v>
      </c>
      <c r="F138" s="37" t="s">
        <v>13</v>
      </c>
      <c r="G138" s="46">
        <v>2.2569444444444399E-2</v>
      </c>
      <c r="H138" s="46"/>
      <c r="I138" s="47">
        <f t="shared" si="63"/>
        <v>-2.2569444444444399E-2</v>
      </c>
      <c r="J138" s="51">
        <f t="shared" si="64"/>
        <v>-2.2569444444444399E-2</v>
      </c>
      <c r="K138" s="68"/>
      <c r="L138" s="8">
        <v>2025</v>
      </c>
      <c r="M138" s="9">
        <f>IF($M$3-E138&gt;=31,VLOOKUP($M$3-E138,[1]Коэффициенты!$A$2:$B$46,2,),1)</f>
        <v>1</v>
      </c>
    </row>
    <row r="139" spans="2:13" ht="15" customHeight="1">
      <c r="B139" s="24">
        <v>131</v>
      </c>
      <c r="C139" s="39" t="s">
        <v>171</v>
      </c>
      <c r="D139" s="39"/>
      <c r="E139" s="40">
        <v>2010</v>
      </c>
      <c r="F139" s="37" t="s">
        <v>139</v>
      </c>
      <c r="G139" s="46">
        <v>2.2743055555555499E-2</v>
      </c>
      <c r="H139" s="46"/>
      <c r="I139" s="47">
        <f t="shared" ref="I139" si="65">H139-G139</f>
        <v>-2.2743055555555499E-2</v>
      </c>
      <c r="J139" s="51">
        <f t="shared" ref="J139" si="66">I139/M139</f>
        <v>-2.2743055555555499E-2</v>
      </c>
      <c r="K139" s="68"/>
      <c r="L139" s="8">
        <v>2025</v>
      </c>
      <c r="M139" s="9">
        <f>IF($M$3-E139&gt;=31,VLOOKUP($M$3-E139,[1]Коэффициенты!$A$2:$B$46,2,),1)</f>
        <v>1</v>
      </c>
    </row>
    <row r="140" spans="2:13" ht="15" customHeight="1">
      <c r="B140" s="24">
        <v>132</v>
      </c>
      <c r="C140" s="39" t="s">
        <v>173</v>
      </c>
      <c r="D140" s="39"/>
      <c r="E140" s="40">
        <v>2010</v>
      </c>
      <c r="F140" s="37" t="s">
        <v>14</v>
      </c>
      <c r="G140" s="46">
        <v>2.29166666666667E-2</v>
      </c>
      <c r="H140" s="46"/>
      <c r="I140" s="47">
        <f t="shared" si="56"/>
        <v>-2.29166666666667E-2</v>
      </c>
      <c r="J140" s="51">
        <f t="shared" si="57"/>
        <v>-2.29166666666667E-2</v>
      </c>
      <c r="K140" s="68"/>
      <c r="L140" s="8">
        <v>2025</v>
      </c>
      <c r="M140" s="9">
        <f>IF($M$3-E140&gt;=31,VLOOKUP($M$3-E140,[1]Коэффициенты!$A$2:$B$46,2,),1)</f>
        <v>1</v>
      </c>
    </row>
    <row r="141" spans="2:13" ht="15" customHeight="1">
      <c r="B141" s="24">
        <v>133</v>
      </c>
      <c r="C141" s="39" t="s">
        <v>263</v>
      </c>
      <c r="D141" s="39"/>
      <c r="E141" s="40">
        <v>2010</v>
      </c>
      <c r="F141" s="37" t="s">
        <v>10</v>
      </c>
      <c r="G141" s="46">
        <v>2.30902777777778E-2</v>
      </c>
      <c r="H141" s="46"/>
      <c r="I141" s="47">
        <f t="shared" si="56"/>
        <v>-2.30902777777778E-2</v>
      </c>
      <c r="J141" s="51">
        <f t="shared" ref="J141" si="67">I141/M141</f>
        <v>-2.30902777777778E-2</v>
      </c>
      <c r="K141" s="68"/>
      <c r="L141" s="8">
        <v>2025</v>
      </c>
      <c r="M141" s="9">
        <f>IF($M$3-E141&gt;=31,VLOOKUP($M$3-E141,[1]Коэффициенты!$A$2:$B$46,2,),1)</f>
        <v>1</v>
      </c>
    </row>
    <row r="142" spans="2:13" ht="15" customHeight="1">
      <c r="B142" s="24"/>
      <c r="C142" s="73" t="s">
        <v>48</v>
      </c>
      <c r="D142" s="73"/>
      <c r="E142" s="73"/>
      <c r="F142" s="73"/>
      <c r="G142" s="46"/>
      <c r="H142" s="46"/>
      <c r="I142" s="47"/>
      <c r="J142" s="51" t="e">
        <f t="shared" si="57"/>
        <v>#N/A</v>
      </c>
      <c r="K142" s="52"/>
      <c r="L142" s="8">
        <v>2025</v>
      </c>
      <c r="M142" s="9" t="e">
        <f>IF($M$3-E142&gt;=31,VLOOKUP($M$3-E142,[1]Коэффициенты!$A$2:$B$46,2,),1)</f>
        <v>#N/A</v>
      </c>
    </row>
    <row r="143" spans="2:13" ht="15" customHeight="1">
      <c r="B143" s="24">
        <v>134</v>
      </c>
      <c r="C143" s="41" t="s">
        <v>177</v>
      </c>
      <c r="D143" s="41"/>
      <c r="E143" s="42">
        <v>2008</v>
      </c>
      <c r="F143" s="37" t="s">
        <v>139</v>
      </c>
      <c r="G143" s="46">
        <v>2.32638888888889E-2</v>
      </c>
      <c r="H143" s="46"/>
      <c r="I143" s="47">
        <f t="shared" ref="I143:I145" si="68">H143-G143</f>
        <v>-2.32638888888889E-2</v>
      </c>
      <c r="J143" s="51" t="e">
        <f t="shared" si="57"/>
        <v>#DIV/0!</v>
      </c>
      <c r="K143" s="68"/>
      <c r="L143" s="8">
        <v>2025</v>
      </c>
      <c r="M143" s="9"/>
    </row>
    <row r="144" spans="2:13" ht="15" customHeight="1">
      <c r="B144" s="24">
        <v>135</v>
      </c>
      <c r="C144" s="41" t="s">
        <v>176</v>
      </c>
      <c r="D144" s="41"/>
      <c r="E144" s="42">
        <v>2007</v>
      </c>
      <c r="F144" s="37" t="s">
        <v>139</v>
      </c>
      <c r="G144" s="46">
        <v>2.34375E-2</v>
      </c>
      <c r="H144" s="46"/>
      <c r="I144" s="47">
        <f t="shared" si="68"/>
        <v>-2.34375E-2</v>
      </c>
      <c r="J144" s="51">
        <f t="shared" ref="J144:J145" si="69">I144/M144</f>
        <v>-2.34375E-2</v>
      </c>
      <c r="K144" s="68"/>
      <c r="L144" s="8">
        <v>2025</v>
      </c>
      <c r="M144" s="9">
        <f>IF($M$3-E144&gt;=31,VLOOKUP($M$3-E144,[1]Коэффициенты!$A$2:$B$46,2,),1)</f>
        <v>1</v>
      </c>
    </row>
    <row r="145" spans="2:13" ht="15" customHeight="1">
      <c r="B145" s="24">
        <v>136</v>
      </c>
      <c r="C145" s="41" t="s">
        <v>112</v>
      </c>
      <c r="D145" s="41"/>
      <c r="E145" s="42">
        <v>2008</v>
      </c>
      <c r="F145" s="37" t="s">
        <v>101</v>
      </c>
      <c r="G145" s="46">
        <v>2.36111111111111E-2</v>
      </c>
      <c r="H145" s="46"/>
      <c r="I145" s="47">
        <f t="shared" si="68"/>
        <v>-2.36111111111111E-2</v>
      </c>
      <c r="J145" s="51">
        <f t="shared" si="69"/>
        <v>-2.36111111111111E-2</v>
      </c>
      <c r="K145" s="68"/>
      <c r="L145" s="8">
        <v>2025</v>
      </c>
      <c r="M145" s="9">
        <f>IF($M$3-E145&gt;=31,VLOOKUP($M$3-E145,[1]Коэффициенты!$A$2:$B$46,2,),1)</f>
        <v>1</v>
      </c>
    </row>
    <row r="146" spans="2:13" ht="15" customHeight="1">
      <c r="B146" s="24"/>
      <c r="C146" s="73" t="s">
        <v>49</v>
      </c>
      <c r="D146" s="73"/>
      <c r="E146" s="73"/>
      <c r="F146" s="73"/>
      <c r="G146" s="46"/>
      <c r="H146" s="46"/>
      <c r="I146" s="47"/>
      <c r="J146" s="51"/>
      <c r="K146" s="52"/>
      <c r="L146" s="8">
        <v>2025</v>
      </c>
      <c r="M146" s="9" t="e">
        <f>IF($M$3-E146&gt;=31,VLOOKUP($M$3-E146,[1]Коэффициенты!$A$2:$B$46,2,),1)</f>
        <v>#N/A</v>
      </c>
    </row>
    <row r="147" spans="2:13" ht="15" customHeight="1">
      <c r="B147" s="24">
        <v>137</v>
      </c>
      <c r="C147" s="39" t="s">
        <v>220</v>
      </c>
      <c r="D147" s="39"/>
      <c r="E147" s="40">
        <v>2012</v>
      </c>
      <c r="F147" s="37" t="s">
        <v>139</v>
      </c>
      <c r="G147" s="46">
        <v>2.37847222222222E-2</v>
      </c>
      <c r="H147" s="46"/>
      <c r="I147" s="47">
        <f t="shared" ref="I147:I157" si="70">H147-G147</f>
        <v>-2.37847222222222E-2</v>
      </c>
      <c r="J147" s="51">
        <f t="shared" ref="J147" si="71">I147/M147</f>
        <v>-2.37847222222222E-2</v>
      </c>
      <c r="K147" s="68"/>
      <c r="L147" s="8">
        <v>2025</v>
      </c>
      <c r="M147" s="9">
        <f>IF($M$3-E147&gt;=31,VLOOKUP($M$3-E147,[1]Коэффициенты!$A$2:$B$46,2,),1)</f>
        <v>1</v>
      </c>
    </row>
    <row r="148" spans="2:13" ht="15" customHeight="1">
      <c r="B148" s="24">
        <v>138</v>
      </c>
      <c r="C148" s="39" t="s">
        <v>218</v>
      </c>
      <c r="D148" s="39"/>
      <c r="E148" s="40">
        <v>2012</v>
      </c>
      <c r="F148" s="37" t="s">
        <v>139</v>
      </c>
      <c r="G148" s="46">
        <v>2.39583333333333E-2</v>
      </c>
      <c r="H148" s="46"/>
      <c r="I148" s="47">
        <f t="shared" ref="I148:I153" si="72">H148-G148</f>
        <v>-2.39583333333333E-2</v>
      </c>
      <c r="J148" s="51">
        <f t="shared" ref="J148:J153" si="73">I148/M148</f>
        <v>-2.39583333333333E-2</v>
      </c>
      <c r="K148" s="68"/>
      <c r="L148" s="8">
        <v>2025</v>
      </c>
      <c r="M148" s="9">
        <f>IF($M$3-E148&gt;=31,VLOOKUP($M$3-E148,[1]Коэффициенты!$A$2:$B$46,2,),1)</f>
        <v>1</v>
      </c>
    </row>
    <row r="149" spans="2:13" ht="15" customHeight="1">
      <c r="B149" s="24">
        <v>139</v>
      </c>
      <c r="C149" s="38" t="s">
        <v>105</v>
      </c>
      <c r="D149" s="38"/>
      <c r="E149" s="36">
        <v>2011</v>
      </c>
      <c r="F149" s="37" t="s">
        <v>101</v>
      </c>
      <c r="G149" s="46">
        <v>2.41319444444444E-2</v>
      </c>
      <c r="H149" s="46"/>
      <c r="I149" s="47">
        <f t="shared" si="72"/>
        <v>-2.41319444444444E-2</v>
      </c>
      <c r="J149" s="51">
        <f t="shared" si="73"/>
        <v>-2.41319444444444E-2</v>
      </c>
      <c r="K149" s="68"/>
      <c r="L149" s="8">
        <v>2025</v>
      </c>
      <c r="M149" s="9">
        <f>IF($M$3-E149&gt;=31,VLOOKUP($M$3-E149,[1]Коэффициенты!$A$2:$B$46,2,),1)</f>
        <v>1</v>
      </c>
    </row>
    <row r="150" spans="2:13" ht="15" customHeight="1">
      <c r="B150" s="24">
        <v>140</v>
      </c>
      <c r="C150" s="39" t="s">
        <v>50</v>
      </c>
      <c r="D150" s="39"/>
      <c r="E150" s="40">
        <v>2012</v>
      </c>
      <c r="F150" s="35" t="s">
        <v>14</v>
      </c>
      <c r="G150" s="46">
        <v>2.43055555555555E-2</v>
      </c>
      <c r="H150" s="46"/>
      <c r="I150" s="47">
        <f t="shared" si="72"/>
        <v>-2.43055555555555E-2</v>
      </c>
      <c r="J150" s="51">
        <f t="shared" si="73"/>
        <v>-2.43055555555555E-2</v>
      </c>
      <c r="K150" s="68"/>
      <c r="L150" s="8">
        <v>2025</v>
      </c>
      <c r="M150" s="9">
        <f>IF($M$3-E150&gt;=31,VLOOKUP($M$3-E150,[1]Коэффициенты!$A$2:$B$46,2,),1)</f>
        <v>1</v>
      </c>
    </row>
    <row r="151" spans="2:13" ht="15" customHeight="1">
      <c r="B151" s="24">
        <v>141</v>
      </c>
      <c r="C151" s="38" t="s">
        <v>89</v>
      </c>
      <c r="D151" s="38"/>
      <c r="E151" s="36">
        <v>2011</v>
      </c>
      <c r="F151" s="35" t="s">
        <v>14</v>
      </c>
      <c r="G151" s="46">
        <v>2.4479166666666701E-2</v>
      </c>
      <c r="H151" s="46"/>
      <c r="I151" s="47">
        <f t="shared" si="72"/>
        <v>-2.4479166666666701E-2</v>
      </c>
      <c r="J151" s="51">
        <f t="shared" si="73"/>
        <v>-2.4479166666666701E-2</v>
      </c>
      <c r="K151" s="68"/>
      <c r="L151" s="8">
        <v>2025</v>
      </c>
      <c r="M151" s="9">
        <f>IF($M$3-E151&gt;=31,VLOOKUP($M$3-E151,[1]Коэффициенты!$A$2:$B$46,2,),1)</f>
        <v>1</v>
      </c>
    </row>
    <row r="152" spans="2:13" ht="15" customHeight="1">
      <c r="B152" s="24">
        <v>142</v>
      </c>
      <c r="C152" s="38" t="s">
        <v>103</v>
      </c>
      <c r="D152" s="38"/>
      <c r="E152" s="36">
        <v>2011</v>
      </c>
      <c r="F152" s="37" t="s">
        <v>101</v>
      </c>
      <c r="G152" s="46">
        <v>2.4652777777777801E-2</v>
      </c>
      <c r="H152" s="46"/>
      <c r="I152" s="47">
        <f t="shared" si="72"/>
        <v>-2.4652777777777801E-2</v>
      </c>
      <c r="J152" s="51">
        <f t="shared" si="73"/>
        <v>-2.4652777777777801E-2</v>
      </c>
      <c r="K152" s="52"/>
      <c r="L152" s="8">
        <v>2025</v>
      </c>
      <c r="M152" s="9">
        <f>IF($M$3-E152&gt;=31,VLOOKUP($M$3-E152,[1]Коэффициенты!$A$2:$B$46,2,),1)</f>
        <v>1</v>
      </c>
    </row>
    <row r="153" spans="2:13" ht="15" customHeight="1">
      <c r="B153" s="24">
        <v>143</v>
      </c>
      <c r="C153" s="39" t="s">
        <v>253</v>
      </c>
      <c r="D153" s="39"/>
      <c r="E153" s="40">
        <v>2011</v>
      </c>
      <c r="F153" s="37" t="s">
        <v>243</v>
      </c>
      <c r="G153" s="46">
        <v>2.4826388888888901E-2</v>
      </c>
      <c r="H153" s="46"/>
      <c r="I153" s="47">
        <f t="shared" si="72"/>
        <v>-2.4826388888888901E-2</v>
      </c>
      <c r="J153" s="51">
        <f t="shared" si="73"/>
        <v>-2.4826388888888901E-2</v>
      </c>
      <c r="K153" s="52"/>
      <c r="L153" s="8">
        <v>2025</v>
      </c>
      <c r="M153" s="9">
        <f>IF($M$3-E153&gt;=31,VLOOKUP($M$3-E153,[1]Коэффициенты!$A$2:$B$46,2,),1)</f>
        <v>1</v>
      </c>
    </row>
    <row r="154" spans="2:13" ht="15" customHeight="1">
      <c r="B154" s="24">
        <v>144</v>
      </c>
      <c r="C154" s="39" t="s">
        <v>20</v>
      </c>
      <c r="D154" s="39"/>
      <c r="E154" s="40">
        <v>2011</v>
      </c>
      <c r="F154" s="37" t="s">
        <v>13</v>
      </c>
      <c r="G154" s="46">
        <v>2.5000000000000001E-2</v>
      </c>
      <c r="H154" s="46"/>
      <c r="I154" s="47">
        <f t="shared" si="70"/>
        <v>-2.5000000000000001E-2</v>
      </c>
      <c r="J154" s="51">
        <f t="shared" ref="J154:J155" si="74">I154/M154</f>
        <v>-2.5000000000000001E-2</v>
      </c>
      <c r="K154" s="68"/>
      <c r="L154" s="8">
        <v>2025</v>
      </c>
      <c r="M154" s="9">
        <f>IF($M$3-E154&gt;=31,VLOOKUP($M$3-E154,[1]Коэффициенты!$A$2:$B$46,2,),1)</f>
        <v>1</v>
      </c>
    </row>
    <row r="155" spans="2:13" ht="15" customHeight="1">
      <c r="B155" s="24">
        <v>145</v>
      </c>
      <c r="C155" s="39" t="s">
        <v>252</v>
      </c>
      <c r="D155" s="39"/>
      <c r="E155" s="40">
        <v>2011</v>
      </c>
      <c r="F155" s="37" t="s">
        <v>243</v>
      </c>
      <c r="G155" s="46">
        <v>2.5173611111111101E-2</v>
      </c>
      <c r="H155" s="46"/>
      <c r="I155" s="47">
        <f t="shared" si="70"/>
        <v>-2.5173611111111101E-2</v>
      </c>
      <c r="J155" s="51">
        <f t="shared" si="74"/>
        <v>-2.5173611111111101E-2</v>
      </c>
      <c r="K155" s="52"/>
      <c r="L155" s="8">
        <v>2025</v>
      </c>
      <c r="M155" s="9">
        <f>IF($M$3-E155&gt;=31,VLOOKUP($M$3-E155,[1]Коэффициенты!$A$2:$B$46,2,),1)</f>
        <v>1</v>
      </c>
    </row>
    <row r="156" spans="2:13" ht="15" customHeight="1">
      <c r="B156" s="24">
        <v>146</v>
      </c>
      <c r="C156" s="39" t="s">
        <v>219</v>
      </c>
      <c r="D156" s="39"/>
      <c r="E156" s="40">
        <v>2012</v>
      </c>
      <c r="F156" s="35" t="s">
        <v>14</v>
      </c>
      <c r="G156" s="46">
        <v>2.5347222222222202E-2</v>
      </c>
      <c r="H156" s="46"/>
      <c r="I156" s="47">
        <f t="shared" si="70"/>
        <v>-2.5347222222222202E-2</v>
      </c>
      <c r="J156" s="51">
        <f t="shared" ref="J156:J157" si="75">I156/M156</f>
        <v>-2.5347222222222202E-2</v>
      </c>
      <c r="K156" s="68"/>
      <c r="L156" s="8">
        <v>2025</v>
      </c>
      <c r="M156" s="9">
        <f>IF($M$3-E156&gt;=31,VLOOKUP($M$3-E156,[1]Коэффициенты!$A$2:$B$46,2,),1)</f>
        <v>1</v>
      </c>
    </row>
    <row r="157" spans="2:13" ht="15" customHeight="1">
      <c r="B157" s="24">
        <v>147</v>
      </c>
      <c r="C157" s="38" t="s">
        <v>104</v>
      </c>
      <c r="D157" s="38"/>
      <c r="E157" s="36">
        <v>2012</v>
      </c>
      <c r="F157" s="37" t="s">
        <v>101</v>
      </c>
      <c r="G157" s="46">
        <v>2.5520833333333302E-2</v>
      </c>
      <c r="H157" s="46"/>
      <c r="I157" s="47">
        <f t="shared" si="70"/>
        <v>-2.5520833333333302E-2</v>
      </c>
      <c r="J157" s="51">
        <f t="shared" si="75"/>
        <v>-2.5520833333333302E-2</v>
      </c>
      <c r="K157" s="52"/>
      <c r="L157" s="8">
        <v>2025</v>
      </c>
      <c r="M157" s="9">
        <f>IF($M$3-E157&gt;=31,VLOOKUP($M$3-E157,[1]Коэффициенты!$A$2:$B$46,2,),1)</f>
        <v>1</v>
      </c>
    </row>
    <row r="158" spans="2:13" ht="15" customHeight="1">
      <c r="B158" s="24"/>
      <c r="C158" s="63"/>
      <c r="D158" s="80" t="s">
        <v>73</v>
      </c>
      <c r="E158" s="80"/>
      <c r="F158" s="63"/>
      <c r="G158" s="46"/>
      <c r="H158" s="46"/>
      <c r="I158" s="47"/>
      <c r="J158" s="51"/>
      <c r="K158" s="52"/>
      <c r="L158" s="8"/>
      <c r="M158" s="9"/>
    </row>
    <row r="159" spans="2:13" ht="15" customHeight="1">
      <c r="B159" s="24"/>
      <c r="C159" s="73" t="s">
        <v>51</v>
      </c>
      <c r="D159" s="73"/>
      <c r="E159" s="73"/>
      <c r="F159" s="73"/>
      <c r="G159" s="46"/>
      <c r="H159" s="46"/>
      <c r="I159" s="47"/>
      <c r="J159" s="51"/>
      <c r="K159" s="68"/>
      <c r="M159" s="25"/>
    </row>
    <row r="160" spans="2:13" ht="15" customHeight="1">
      <c r="B160" s="24">
        <v>151</v>
      </c>
      <c r="C160" s="39" t="s">
        <v>226</v>
      </c>
      <c r="D160" s="39"/>
      <c r="E160" s="40">
        <v>2009</v>
      </c>
      <c r="F160" s="37" t="s">
        <v>139</v>
      </c>
      <c r="G160" s="46">
        <v>2.6215277777777799E-2</v>
      </c>
      <c r="H160" s="46"/>
      <c r="I160" s="47">
        <f t="shared" ref="I160:I187" si="76">H160-G160</f>
        <v>-2.6215277777777799E-2</v>
      </c>
      <c r="J160" s="51"/>
      <c r="K160" s="68"/>
      <c r="L160" s="8">
        <v>2025</v>
      </c>
      <c r="M160" s="9"/>
    </row>
    <row r="161" spans="2:13" ht="15" customHeight="1">
      <c r="B161" s="24">
        <v>152</v>
      </c>
      <c r="C161" s="39" t="s">
        <v>228</v>
      </c>
      <c r="D161" s="39"/>
      <c r="E161" s="40">
        <v>2009</v>
      </c>
      <c r="F161" s="37" t="s">
        <v>139</v>
      </c>
      <c r="G161" s="46">
        <v>2.6388888888888899E-2</v>
      </c>
      <c r="H161" s="46"/>
      <c r="I161" s="47">
        <f t="shared" si="76"/>
        <v>-2.6388888888888899E-2</v>
      </c>
      <c r="J161" s="51"/>
      <c r="K161" s="68"/>
      <c r="L161" s="8">
        <v>2025</v>
      </c>
      <c r="M161" s="9"/>
    </row>
    <row r="162" spans="2:13" ht="15" customHeight="1">
      <c r="B162" s="24">
        <v>153</v>
      </c>
      <c r="C162" s="39" t="s">
        <v>242</v>
      </c>
      <c r="D162" s="39"/>
      <c r="E162" s="40">
        <v>2009</v>
      </c>
      <c r="F162" s="37" t="s">
        <v>243</v>
      </c>
      <c r="G162" s="46">
        <v>2.6562499999999999E-2</v>
      </c>
      <c r="H162" s="46"/>
      <c r="I162" s="47">
        <f t="shared" si="76"/>
        <v>-2.6562499999999999E-2</v>
      </c>
      <c r="J162" s="51"/>
      <c r="K162" s="68"/>
      <c r="L162" s="8">
        <v>2025</v>
      </c>
      <c r="M162" s="9"/>
    </row>
    <row r="163" spans="2:13" ht="15" customHeight="1">
      <c r="B163" s="24">
        <v>154</v>
      </c>
      <c r="C163" s="39" t="s">
        <v>232</v>
      </c>
      <c r="D163" s="39"/>
      <c r="E163" s="40">
        <v>2009</v>
      </c>
      <c r="F163" s="37" t="s">
        <v>139</v>
      </c>
      <c r="G163" s="46">
        <v>2.6736111111111099E-2</v>
      </c>
      <c r="H163" s="46"/>
      <c r="I163" s="47">
        <f t="shared" si="76"/>
        <v>-2.6736111111111099E-2</v>
      </c>
      <c r="J163" s="51"/>
      <c r="K163" s="68"/>
      <c r="L163" s="8">
        <v>2025</v>
      </c>
      <c r="M163" s="9"/>
    </row>
    <row r="164" spans="2:13" ht="15" customHeight="1">
      <c r="B164" s="24">
        <v>155</v>
      </c>
      <c r="C164" s="39" t="s">
        <v>223</v>
      </c>
      <c r="D164" s="39"/>
      <c r="E164" s="40">
        <v>2010</v>
      </c>
      <c r="F164" s="37" t="s">
        <v>14</v>
      </c>
      <c r="G164" s="46">
        <v>2.6909722222222199E-2</v>
      </c>
      <c r="H164" s="46"/>
      <c r="I164" s="47">
        <f t="shared" si="76"/>
        <v>-2.6909722222222199E-2</v>
      </c>
      <c r="J164" s="51">
        <f t="shared" ref="J164:J185" si="77">I164/M164</f>
        <v>-2.6909722222222199E-2</v>
      </c>
      <c r="K164" s="68"/>
      <c r="L164" s="8">
        <v>2025</v>
      </c>
      <c r="M164" s="9">
        <f>IF($M$3-E164&gt;=31,VLOOKUP($M$3-E164,[1]Коэффициенты!$A$2:$B$46,2,),1)</f>
        <v>1</v>
      </c>
    </row>
    <row r="165" spans="2:13" ht="15" customHeight="1">
      <c r="B165" s="24">
        <v>156</v>
      </c>
      <c r="C165" s="39" t="s">
        <v>222</v>
      </c>
      <c r="D165" s="39"/>
      <c r="E165" s="40">
        <v>2009</v>
      </c>
      <c r="F165" s="37" t="s">
        <v>139</v>
      </c>
      <c r="G165" s="46">
        <v>2.70833333333333E-2</v>
      </c>
      <c r="H165" s="46"/>
      <c r="I165" s="47">
        <f t="shared" si="76"/>
        <v>-2.70833333333333E-2</v>
      </c>
      <c r="J165" s="51">
        <f t="shared" si="77"/>
        <v>-2.70833333333333E-2</v>
      </c>
      <c r="K165" s="68"/>
      <c r="L165" s="8">
        <v>2025</v>
      </c>
      <c r="M165" s="9">
        <f>IF($M$3-E165&gt;=31,VLOOKUP($M$3-E165,[1]Коэффициенты!$A$2:$B$46,2,),1)</f>
        <v>1</v>
      </c>
    </row>
    <row r="166" spans="2:13" ht="15" customHeight="1">
      <c r="B166" s="24">
        <v>157</v>
      </c>
      <c r="C166" s="39" t="s">
        <v>17</v>
      </c>
      <c r="D166" s="39"/>
      <c r="E166" s="40">
        <v>2009</v>
      </c>
      <c r="F166" s="37" t="s">
        <v>14</v>
      </c>
      <c r="G166" s="46">
        <v>2.72569444444444E-2</v>
      </c>
      <c r="H166" s="46"/>
      <c r="I166" s="47">
        <f t="shared" si="76"/>
        <v>-2.72569444444444E-2</v>
      </c>
      <c r="J166" s="51">
        <f t="shared" si="77"/>
        <v>-2.72569444444444E-2</v>
      </c>
      <c r="K166" s="68"/>
      <c r="L166" s="8">
        <v>2025</v>
      </c>
      <c r="M166" s="9">
        <f>IF($M$3-E166&gt;=31,VLOOKUP($M$3-E166,[1]Коэффициенты!$A$2:$B$46,2,),1)</f>
        <v>1</v>
      </c>
    </row>
    <row r="167" spans="2:13" ht="15" customHeight="1">
      <c r="B167" s="24">
        <v>158</v>
      </c>
      <c r="C167" s="39" t="s">
        <v>224</v>
      </c>
      <c r="D167" s="39"/>
      <c r="E167" s="40">
        <v>2009</v>
      </c>
      <c r="F167" s="37" t="s">
        <v>139</v>
      </c>
      <c r="G167" s="46">
        <v>2.74305555555555E-2</v>
      </c>
      <c r="H167" s="46"/>
      <c r="I167" s="47">
        <f t="shared" si="76"/>
        <v>-2.74305555555555E-2</v>
      </c>
      <c r="J167" s="51">
        <f t="shared" si="77"/>
        <v>-2.74305555555555E-2</v>
      </c>
      <c r="K167" s="68"/>
      <c r="L167" s="8">
        <v>2025</v>
      </c>
      <c r="M167" s="9">
        <f>IF($M$3-E167&gt;=31,VLOOKUP($M$3-E167,[1]Коэффициенты!$A$2:$B$46,2,),1)</f>
        <v>1</v>
      </c>
    </row>
    <row r="168" spans="2:13" ht="15" customHeight="1">
      <c r="B168" s="24">
        <v>159</v>
      </c>
      <c r="C168" s="39" t="s">
        <v>227</v>
      </c>
      <c r="D168" s="39"/>
      <c r="E168" s="40">
        <v>2009</v>
      </c>
      <c r="F168" s="37" t="s">
        <v>139</v>
      </c>
      <c r="G168" s="46">
        <v>2.76041666666667E-2</v>
      </c>
      <c r="H168" s="46"/>
      <c r="I168" s="47">
        <f t="shared" ref="I168:I178" si="78">H168-G168</f>
        <v>-2.76041666666667E-2</v>
      </c>
      <c r="J168" s="51">
        <f t="shared" ref="J168:J170" si="79">I168/M168</f>
        <v>-2.76041666666667E-2</v>
      </c>
      <c r="K168" s="68"/>
      <c r="L168" s="8">
        <v>2025</v>
      </c>
      <c r="M168" s="9">
        <f>IF($M$3-E168&gt;=31,VLOOKUP($M$3-E168,[1]Коэффициенты!$A$2:$B$46,2,),1)</f>
        <v>1</v>
      </c>
    </row>
    <row r="169" spans="2:13" ht="15" customHeight="1">
      <c r="B169" s="24">
        <v>160</v>
      </c>
      <c r="C169" s="39" t="s">
        <v>233</v>
      </c>
      <c r="D169" s="39"/>
      <c r="E169" s="40">
        <v>2010</v>
      </c>
      <c r="F169" s="37" t="s">
        <v>14</v>
      </c>
      <c r="G169" s="46">
        <v>2.7777777777777801E-2</v>
      </c>
      <c r="H169" s="46"/>
      <c r="I169" s="47">
        <f t="shared" si="78"/>
        <v>-2.7777777777777801E-2</v>
      </c>
      <c r="J169" s="51">
        <f t="shared" si="79"/>
        <v>-2.7777777777777801E-2</v>
      </c>
      <c r="K169" s="68"/>
      <c r="L169" s="8">
        <v>2025</v>
      </c>
      <c r="M169" s="9">
        <f>IF($M$3-E169&gt;=31,VLOOKUP($M$3-E169,[1]Коэффициенты!$A$2:$B$46,2,),1)</f>
        <v>1</v>
      </c>
    </row>
    <row r="170" spans="2:13" ht="15" customHeight="1">
      <c r="B170" s="24">
        <v>161</v>
      </c>
      <c r="C170" s="39" t="s">
        <v>109</v>
      </c>
      <c r="D170" s="39"/>
      <c r="E170" s="40">
        <v>2009</v>
      </c>
      <c r="F170" s="37" t="s">
        <v>101</v>
      </c>
      <c r="G170" s="46">
        <v>2.7951388888888901E-2</v>
      </c>
      <c r="H170" s="46"/>
      <c r="I170" s="47">
        <f t="shared" si="78"/>
        <v>-2.7951388888888901E-2</v>
      </c>
      <c r="J170" s="51">
        <f t="shared" si="79"/>
        <v>-2.7951388888888901E-2</v>
      </c>
      <c r="K170" s="68"/>
      <c r="L170" s="8">
        <v>2025</v>
      </c>
      <c r="M170" s="9">
        <f>IF($M$3-E170&gt;=31,VLOOKUP($M$3-E170,[1]Коэффициенты!$A$2:$B$46,2,),1)</f>
        <v>1</v>
      </c>
    </row>
    <row r="171" spans="2:13" ht="15" customHeight="1">
      <c r="B171" s="24">
        <v>162</v>
      </c>
      <c r="C171" s="39" t="s">
        <v>221</v>
      </c>
      <c r="D171" s="39"/>
      <c r="E171" s="40">
        <v>2010</v>
      </c>
      <c r="F171" s="37" t="s">
        <v>139</v>
      </c>
      <c r="G171" s="46">
        <v>2.81249999999999E-2</v>
      </c>
      <c r="H171" s="46"/>
      <c r="I171" s="47">
        <f t="shared" si="78"/>
        <v>-2.81249999999999E-2</v>
      </c>
      <c r="J171" s="51"/>
      <c r="K171" s="68"/>
      <c r="L171" s="8">
        <v>2025</v>
      </c>
      <c r="M171" s="9"/>
    </row>
    <row r="172" spans="2:13" ht="15" customHeight="1">
      <c r="B172" s="24">
        <v>163</v>
      </c>
      <c r="C172" s="39" t="s">
        <v>110</v>
      </c>
      <c r="D172" s="39"/>
      <c r="E172" s="40">
        <v>2009</v>
      </c>
      <c r="F172" s="37" t="s">
        <v>101</v>
      </c>
      <c r="G172" s="46">
        <v>2.8298611111111E-2</v>
      </c>
      <c r="H172" s="46"/>
      <c r="I172" s="47">
        <f t="shared" si="78"/>
        <v>-2.8298611111111E-2</v>
      </c>
      <c r="J172" s="51"/>
      <c r="K172" s="68"/>
      <c r="L172" s="8">
        <v>2025</v>
      </c>
      <c r="M172" s="9"/>
    </row>
    <row r="173" spans="2:13" ht="15" customHeight="1">
      <c r="B173" s="24">
        <v>164</v>
      </c>
      <c r="C173" s="41" t="s">
        <v>69</v>
      </c>
      <c r="D173" s="39"/>
      <c r="E173" s="42">
        <v>2010</v>
      </c>
      <c r="F173" s="37" t="s">
        <v>13</v>
      </c>
      <c r="G173" s="46">
        <v>2.84722222222221E-2</v>
      </c>
      <c r="H173" s="46"/>
      <c r="I173" s="47">
        <f t="shared" si="78"/>
        <v>-2.84722222222221E-2</v>
      </c>
      <c r="J173" s="51"/>
      <c r="K173" s="68"/>
      <c r="L173" s="8">
        <v>2025</v>
      </c>
      <c r="M173" s="9"/>
    </row>
    <row r="174" spans="2:13" ht="15" customHeight="1">
      <c r="B174" s="24">
        <v>165</v>
      </c>
      <c r="C174" s="39" t="s">
        <v>234</v>
      </c>
      <c r="D174" s="39"/>
      <c r="E174" s="40">
        <v>2009</v>
      </c>
      <c r="F174" s="37" t="s">
        <v>14</v>
      </c>
      <c r="G174" s="46">
        <v>2.86458333333332E-2</v>
      </c>
      <c r="H174" s="46"/>
      <c r="I174" s="47">
        <f t="shared" si="78"/>
        <v>-2.86458333333332E-2</v>
      </c>
      <c r="J174" s="51"/>
      <c r="K174" s="68"/>
      <c r="L174" s="8">
        <v>2025</v>
      </c>
      <c r="M174" s="9"/>
    </row>
    <row r="175" spans="2:13" ht="15" customHeight="1">
      <c r="B175" s="24">
        <v>166</v>
      </c>
      <c r="C175" s="39" t="s">
        <v>121</v>
      </c>
      <c r="D175" s="39"/>
      <c r="E175" s="40">
        <v>2009</v>
      </c>
      <c r="F175" s="37" t="s">
        <v>116</v>
      </c>
      <c r="G175" s="46">
        <v>2.88194444444443E-2</v>
      </c>
      <c r="H175" s="46"/>
      <c r="I175" s="47">
        <f t="shared" si="78"/>
        <v>-2.88194444444443E-2</v>
      </c>
      <c r="J175" s="51">
        <f t="shared" ref="J175:J181" si="80">I175/M175</f>
        <v>-2.88194444444443E-2</v>
      </c>
      <c r="K175" s="68"/>
      <c r="L175" s="8">
        <v>2025</v>
      </c>
      <c r="M175" s="9">
        <f>IF($M$3-E175&gt;=31,VLOOKUP($M$3-E175,[1]Коэффициенты!$A$2:$B$46,2,),1)</f>
        <v>1</v>
      </c>
    </row>
    <row r="176" spans="2:13" ht="15" customHeight="1">
      <c r="B176" s="24">
        <v>167</v>
      </c>
      <c r="C176" s="39" t="s">
        <v>225</v>
      </c>
      <c r="D176" s="39"/>
      <c r="E176" s="40">
        <v>2010</v>
      </c>
      <c r="F176" s="37" t="s">
        <v>144</v>
      </c>
      <c r="G176" s="46">
        <v>2.8993055555555401E-2</v>
      </c>
      <c r="H176" s="46"/>
      <c r="I176" s="47">
        <f t="shared" si="78"/>
        <v>-2.8993055555555401E-2</v>
      </c>
      <c r="J176" s="51">
        <f t="shared" si="80"/>
        <v>-2.8993055555555401E-2</v>
      </c>
      <c r="K176" s="68"/>
      <c r="L176" s="8">
        <v>2025</v>
      </c>
      <c r="M176" s="9">
        <f>IF($M$3-E176&gt;=31,VLOOKUP($M$3-E176,[1]Коэффициенты!$A$2:$B$46,2,),1)</f>
        <v>1</v>
      </c>
    </row>
    <row r="177" spans="2:13" ht="15" customHeight="1">
      <c r="B177" s="24">
        <v>168</v>
      </c>
      <c r="C177" s="39" t="s">
        <v>229</v>
      </c>
      <c r="D177" s="39"/>
      <c r="E177" s="40">
        <v>2010</v>
      </c>
      <c r="F177" s="37" t="s">
        <v>14</v>
      </c>
      <c r="G177" s="46">
        <v>2.9166666666666501E-2</v>
      </c>
      <c r="H177" s="46"/>
      <c r="I177" s="47">
        <f t="shared" si="78"/>
        <v>-2.9166666666666501E-2</v>
      </c>
      <c r="J177" s="51">
        <f t="shared" si="80"/>
        <v>-2.9166666666666501E-2</v>
      </c>
      <c r="K177" s="68"/>
      <c r="L177" s="8">
        <v>2025</v>
      </c>
      <c r="M177" s="9">
        <f>IF($M$3-E177&gt;=31,VLOOKUP($M$3-E177,[1]Коэффициенты!$A$2:$B$46,2,),1)</f>
        <v>1</v>
      </c>
    </row>
    <row r="178" spans="2:13" ht="15" customHeight="1">
      <c r="B178" s="24">
        <v>169</v>
      </c>
      <c r="C178" s="39" t="s">
        <v>67</v>
      </c>
      <c r="D178" s="39"/>
      <c r="E178" s="40">
        <v>2010</v>
      </c>
      <c r="F178" s="37" t="s">
        <v>14</v>
      </c>
      <c r="G178" s="46">
        <v>2.9340277777777601E-2</v>
      </c>
      <c r="H178" s="46"/>
      <c r="I178" s="47">
        <f t="shared" si="78"/>
        <v>-2.9340277777777601E-2</v>
      </c>
      <c r="J178" s="51">
        <f t="shared" si="80"/>
        <v>-2.9340277777777601E-2</v>
      </c>
      <c r="K178" s="68"/>
      <c r="L178" s="8">
        <v>2025</v>
      </c>
      <c r="M178" s="9">
        <f>IF($M$3-E178&gt;=31,VLOOKUP($M$3-E178,[1]Коэффициенты!$A$2:$B$46,2,),1)</f>
        <v>1</v>
      </c>
    </row>
    <row r="179" spans="2:13" ht="15" customHeight="1">
      <c r="B179" s="24">
        <v>170</v>
      </c>
      <c r="C179" s="39" t="s">
        <v>245</v>
      </c>
      <c r="D179" s="39"/>
      <c r="E179" s="40">
        <v>2009</v>
      </c>
      <c r="F179" s="37" t="s">
        <v>243</v>
      </c>
      <c r="G179" s="46">
        <v>2.9513888888888701E-2</v>
      </c>
      <c r="H179" s="46"/>
      <c r="I179" s="47">
        <f t="shared" ref="I179:I182" si="81">H179-G179</f>
        <v>-2.9513888888888701E-2</v>
      </c>
      <c r="J179" s="51">
        <f t="shared" si="80"/>
        <v>-2.9513888888888701E-2</v>
      </c>
      <c r="K179" s="68"/>
      <c r="L179" s="8">
        <v>2025</v>
      </c>
      <c r="M179" s="9">
        <f>IF($M$3-E179&gt;=31,VLOOKUP($M$3-E179,[1]Коэффициенты!$A$2:$B$46,2,),1)</f>
        <v>1</v>
      </c>
    </row>
    <row r="180" spans="2:13" ht="15" customHeight="1">
      <c r="B180" s="24">
        <v>171</v>
      </c>
      <c r="C180" s="39" t="s">
        <v>231</v>
      </c>
      <c r="D180" s="39"/>
      <c r="E180" s="40">
        <v>2010</v>
      </c>
      <c r="F180" s="37" t="s">
        <v>139</v>
      </c>
      <c r="G180" s="46">
        <v>2.9687499999999801E-2</v>
      </c>
      <c r="H180" s="46"/>
      <c r="I180" s="47">
        <f t="shared" ref="I180" si="82">H180-G180</f>
        <v>-2.9687499999999801E-2</v>
      </c>
      <c r="J180" s="51">
        <f t="shared" ref="J180" si="83">I180/M180</f>
        <v>-2.9687499999999801E-2</v>
      </c>
      <c r="K180" s="68"/>
      <c r="L180" s="8">
        <v>2025</v>
      </c>
      <c r="M180" s="9">
        <f>IF($M$3-E180&gt;=31,VLOOKUP($M$3-E180,[1]Коэффициенты!$A$2:$B$46,2,),1)</f>
        <v>1</v>
      </c>
    </row>
    <row r="181" spans="2:13" ht="15" customHeight="1">
      <c r="B181" s="24">
        <v>172</v>
      </c>
      <c r="C181" s="39" t="s">
        <v>119</v>
      </c>
      <c r="D181" s="39"/>
      <c r="E181" s="40">
        <v>2009</v>
      </c>
      <c r="F181" s="37" t="s">
        <v>116</v>
      </c>
      <c r="G181" s="46">
        <v>2.9861111111110901E-2</v>
      </c>
      <c r="H181" s="46"/>
      <c r="I181" s="47">
        <f t="shared" si="81"/>
        <v>-2.9861111111110901E-2</v>
      </c>
      <c r="J181" s="51">
        <f t="shared" si="80"/>
        <v>-2.9861111111110901E-2</v>
      </c>
      <c r="K181" s="68"/>
      <c r="L181" s="8">
        <v>2025</v>
      </c>
      <c r="M181" s="9">
        <f>IF($M$3-E181&gt;=31,VLOOKUP($M$3-E181,[1]Коэффициенты!$A$2:$B$46,2,),1)</f>
        <v>1</v>
      </c>
    </row>
    <row r="182" spans="2:13" ht="15" customHeight="1">
      <c r="B182" s="24">
        <v>173</v>
      </c>
      <c r="C182" s="39" t="s">
        <v>235</v>
      </c>
      <c r="D182" s="39"/>
      <c r="E182" s="40">
        <v>2010</v>
      </c>
      <c r="F182" s="37" t="s">
        <v>139</v>
      </c>
      <c r="G182" s="46">
        <v>3.0034722222222001E-2</v>
      </c>
      <c r="H182" s="46"/>
      <c r="I182" s="47">
        <f t="shared" si="81"/>
        <v>-3.0034722222222001E-2</v>
      </c>
      <c r="J182" s="51">
        <f t="shared" ref="J182:J184" si="84">I182/M182</f>
        <v>-3.0034722222222001E-2</v>
      </c>
      <c r="K182" s="68"/>
      <c r="L182" s="8">
        <v>2025</v>
      </c>
      <c r="M182" s="9">
        <f>IF($M$3-E182&gt;=31,VLOOKUP($M$3-E182,[1]Коэффициенты!$A$2:$B$46,2,),1)</f>
        <v>1</v>
      </c>
    </row>
    <row r="183" spans="2:13" ht="15" customHeight="1">
      <c r="B183" s="24">
        <v>174</v>
      </c>
      <c r="C183" s="41" t="s">
        <v>95</v>
      </c>
      <c r="D183" s="41"/>
      <c r="E183" s="42">
        <v>2009</v>
      </c>
      <c r="F183" s="37" t="s">
        <v>13</v>
      </c>
      <c r="G183" s="46">
        <v>3.0208333333333101E-2</v>
      </c>
      <c r="H183" s="46"/>
      <c r="I183" s="47">
        <f t="shared" ref="I183:I184" si="85">H183-G183</f>
        <v>-3.0208333333333101E-2</v>
      </c>
      <c r="J183" s="51">
        <f t="shared" si="84"/>
        <v>-3.0208333333333101E-2</v>
      </c>
      <c r="K183" s="68"/>
      <c r="L183" s="8">
        <v>2025</v>
      </c>
      <c r="M183" s="9">
        <f>IF($M$3-E183&gt;=31,VLOOKUP($M$3-E183,[1]Коэффициенты!$A$2:$B$46,2,),1)</f>
        <v>1</v>
      </c>
    </row>
    <row r="184" spans="2:13" ht="15" customHeight="1">
      <c r="B184" s="24">
        <v>175</v>
      </c>
      <c r="C184" s="39" t="s">
        <v>120</v>
      </c>
      <c r="D184" s="39"/>
      <c r="E184" s="40">
        <v>2009</v>
      </c>
      <c r="F184" s="37" t="s">
        <v>116</v>
      </c>
      <c r="G184" s="46">
        <v>3.0381944444444201E-2</v>
      </c>
      <c r="H184" s="46"/>
      <c r="I184" s="47">
        <f t="shared" si="85"/>
        <v>-3.0381944444444201E-2</v>
      </c>
      <c r="J184" s="51">
        <f t="shared" si="84"/>
        <v>-3.0381944444444201E-2</v>
      </c>
      <c r="K184" s="68"/>
      <c r="L184" s="8">
        <v>2025</v>
      </c>
      <c r="M184" s="9">
        <f>IF($M$3-E184&gt;=31,VLOOKUP($M$3-E184,[1]Коэффициенты!$A$2:$B$46,2,),1)</f>
        <v>1</v>
      </c>
    </row>
    <row r="185" spans="2:13" ht="15" customHeight="1">
      <c r="B185" s="24">
        <v>176</v>
      </c>
      <c r="C185" s="39" t="s">
        <v>230</v>
      </c>
      <c r="D185" s="39"/>
      <c r="E185" s="40">
        <v>2010</v>
      </c>
      <c r="F185" s="37" t="s">
        <v>139</v>
      </c>
      <c r="G185" s="46">
        <v>3.0555555555555301E-2</v>
      </c>
      <c r="H185" s="46"/>
      <c r="I185" s="47">
        <f t="shared" si="76"/>
        <v>-3.0555555555555301E-2</v>
      </c>
      <c r="J185" s="51">
        <f t="shared" si="77"/>
        <v>-3.0555555555555301E-2</v>
      </c>
      <c r="K185" s="68"/>
      <c r="L185" s="8">
        <v>2025</v>
      </c>
      <c r="M185" s="9">
        <f>IF($M$3-E185&gt;=31,VLOOKUP($M$3-E185,[1]Коэффициенты!$A$2:$B$46,2,),1)</f>
        <v>1</v>
      </c>
    </row>
    <row r="186" spans="2:13" ht="15" customHeight="1">
      <c r="B186" s="24">
        <v>177</v>
      </c>
      <c r="C186" s="41" t="s">
        <v>52</v>
      </c>
      <c r="D186" s="39"/>
      <c r="E186" s="42">
        <v>2009</v>
      </c>
      <c r="F186" s="37" t="s">
        <v>13</v>
      </c>
      <c r="G186" s="46">
        <v>3.0729166666666401E-2</v>
      </c>
      <c r="H186" s="46"/>
      <c r="I186" s="47">
        <f t="shared" si="76"/>
        <v>-3.0729166666666401E-2</v>
      </c>
      <c r="J186" s="51"/>
      <c r="K186" s="68"/>
      <c r="L186" s="8">
        <v>2025</v>
      </c>
      <c r="M186" s="9"/>
    </row>
    <row r="187" spans="2:13" ht="15" customHeight="1">
      <c r="B187" s="24">
        <v>178</v>
      </c>
      <c r="C187" s="39" t="s">
        <v>265</v>
      </c>
      <c r="D187" s="39"/>
      <c r="E187" s="40">
        <v>2010</v>
      </c>
      <c r="F187" s="37" t="s">
        <v>264</v>
      </c>
      <c r="G187" s="46">
        <v>3.0902777777777501E-2</v>
      </c>
      <c r="H187" s="46"/>
      <c r="I187" s="47">
        <f t="shared" si="76"/>
        <v>-3.0902777777777501E-2</v>
      </c>
      <c r="J187" s="51">
        <f t="shared" ref="J187" si="86">I187/M187</f>
        <v>-3.0902777777777501E-2</v>
      </c>
      <c r="K187" s="68"/>
      <c r="L187" s="8">
        <v>2025</v>
      </c>
      <c r="M187" s="9">
        <f>IF($M$3-E187&gt;=31,VLOOKUP($M$3-E187,[1]Коэффициенты!$A$2:$B$46,2,),1)</f>
        <v>1</v>
      </c>
    </row>
    <row r="188" spans="2:13" ht="15" customHeight="1">
      <c r="B188" s="24"/>
      <c r="C188" s="73" t="s">
        <v>53</v>
      </c>
      <c r="D188" s="73"/>
      <c r="E188" s="73"/>
      <c r="F188" s="73"/>
      <c r="G188" s="46"/>
      <c r="H188" s="46"/>
      <c r="I188" s="47"/>
      <c r="J188" s="51" t="e">
        <f t="shared" ref="J188" si="87">I188/M188</f>
        <v>#N/A</v>
      </c>
      <c r="K188" s="52"/>
      <c r="L188" s="8">
        <v>2025</v>
      </c>
      <c r="M188" s="9" t="e">
        <f>IF($M$3-E188&gt;=31,VLOOKUP($M$3-E188,[1]Коэффициенты!$A$2:$B$46,2,),1)</f>
        <v>#N/A</v>
      </c>
    </row>
    <row r="189" spans="2:13" ht="15" customHeight="1">
      <c r="B189" s="24">
        <v>179</v>
      </c>
      <c r="C189" s="45" t="s">
        <v>183</v>
      </c>
      <c r="D189" s="35">
        <f t="shared" ref="D189:D194" si="88">L189-E189</f>
        <v>20</v>
      </c>
      <c r="E189" s="40">
        <v>2005</v>
      </c>
      <c r="F189" s="37" t="s">
        <v>139</v>
      </c>
      <c r="G189" s="46">
        <v>3.10763888888889E-2</v>
      </c>
      <c r="H189" s="46"/>
      <c r="I189" s="47">
        <f t="shared" ref="I189:I194" si="89">H189-G189</f>
        <v>-3.10763888888889E-2</v>
      </c>
      <c r="J189" s="51">
        <f t="shared" ref="J189:J194" si="90">I189/M189</f>
        <v>-3.10763888888889E-2</v>
      </c>
      <c r="K189" s="68"/>
      <c r="L189" s="8">
        <v>2025</v>
      </c>
      <c r="M189" s="9">
        <f>IF($M$3-E189&gt;=31,VLOOKUP($M$3-E189,[1]Коэффициенты!$A$2:$B$46,2,),1)</f>
        <v>1</v>
      </c>
    </row>
    <row r="190" spans="2:13" ht="15" customHeight="1">
      <c r="B190" s="24">
        <v>180</v>
      </c>
      <c r="C190" s="45" t="s">
        <v>180</v>
      </c>
      <c r="D190" s="45">
        <f t="shared" si="88"/>
        <v>21</v>
      </c>
      <c r="E190" s="40">
        <v>2004</v>
      </c>
      <c r="F190" s="37" t="s">
        <v>144</v>
      </c>
      <c r="G190" s="46">
        <v>3.125E-2</v>
      </c>
      <c r="H190" s="46"/>
      <c r="I190" s="47">
        <f t="shared" si="89"/>
        <v>-3.125E-2</v>
      </c>
      <c r="J190" s="51">
        <f t="shared" si="90"/>
        <v>-3.125E-2</v>
      </c>
      <c r="K190" s="68"/>
      <c r="L190" s="8">
        <v>2025</v>
      </c>
      <c r="M190" s="9">
        <f>IF($M$3-E190&gt;=31,VLOOKUP($M$3-E190,[1]Коэффициенты!$A$2:$B$46,2,),1)</f>
        <v>1</v>
      </c>
    </row>
    <row r="191" spans="2:13" ht="15" customHeight="1">
      <c r="B191" s="24">
        <v>181</v>
      </c>
      <c r="C191" s="38" t="s">
        <v>99</v>
      </c>
      <c r="D191" s="35">
        <f t="shared" si="88"/>
        <v>24</v>
      </c>
      <c r="E191" s="36">
        <v>2001</v>
      </c>
      <c r="F191" s="38" t="s">
        <v>10</v>
      </c>
      <c r="G191" s="46">
        <v>3.1423611111111097E-2</v>
      </c>
      <c r="H191" s="46"/>
      <c r="I191" s="47">
        <f t="shared" si="89"/>
        <v>-3.1423611111111097E-2</v>
      </c>
      <c r="J191" s="51">
        <f t="shared" si="90"/>
        <v>-3.1423611111111097E-2</v>
      </c>
      <c r="K191" s="68"/>
      <c r="L191" s="8">
        <v>2025</v>
      </c>
      <c r="M191" s="9">
        <f>IF($M$3-E191&gt;=31,VLOOKUP($M$3-E191,[1]Коэффициенты!$A$2:$B$46,2,),1)</f>
        <v>1</v>
      </c>
    </row>
    <row r="192" spans="2:13" ht="15" customHeight="1">
      <c r="B192" s="24">
        <v>182</v>
      </c>
      <c r="C192" s="45" t="s">
        <v>75</v>
      </c>
      <c r="D192" s="45">
        <f t="shared" si="88"/>
        <v>27</v>
      </c>
      <c r="E192" s="40">
        <v>1998</v>
      </c>
      <c r="F192" s="37" t="s">
        <v>74</v>
      </c>
      <c r="G192" s="46">
        <v>3.15972222222222E-2</v>
      </c>
      <c r="H192" s="46"/>
      <c r="I192" s="47">
        <f t="shared" si="89"/>
        <v>-3.15972222222222E-2</v>
      </c>
      <c r="J192" s="51">
        <f t="shared" si="90"/>
        <v>-3.15972222222222E-2</v>
      </c>
      <c r="K192" s="68"/>
      <c r="L192" s="8">
        <v>2025</v>
      </c>
      <c r="M192" s="9">
        <f>IF($M$3-E192&gt;=31,VLOOKUP($M$3-E192,[1]Коэффициенты!$A$2:$B$46,2,),1)</f>
        <v>1</v>
      </c>
    </row>
    <row r="193" spans="2:13" ht="15" customHeight="1">
      <c r="B193" s="24">
        <v>183</v>
      </c>
      <c r="C193" s="45" t="s">
        <v>90</v>
      </c>
      <c r="D193" s="35">
        <f t="shared" si="88"/>
        <v>21</v>
      </c>
      <c r="E193" s="40">
        <v>2004</v>
      </c>
      <c r="F193" s="37" t="s">
        <v>181</v>
      </c>
      <c r="G193" s="46">
        <v>3.1770833333333297E-2</v>
      </c>
      <c r="H193" s="46"/>
      <c r="I193" s="47">
        <f t="shared" si="89"/>
        <v>-3.1770833333333297E-2</v>
      </c>
      <c r="J193" s="51">
        <f t="shared" si="90"/>
        <v>-3.1770833333333297E-2</v>
      </c>
      <c r="K193" s="68"/>
      <c r="L193" s="8">
        <v>2025</v>
      </c>
      <c r="M193" s="9">
        <f>IF($M$3-E193&gt;=31,VLOOKUP($M$3-E193,[1]Коэффициенты!$A$2:$B$46,2,),1)</f>
        <v>1</v>
      </c>
    </row>
    <row r="194" spans="2:13" ht="15" customHeight="1">
      <c r="B194" s="24">
        <v>184</v>
      </c>
      <c r="C194" s="37" t="s">
        <v>182</v>
      </c>
      <c r="D194" s="35">
        <f t="shared" si="88"/>
        <v>28</v>
      </c>
      <c r="E194" s="40">
        <v>1997</v>
      </c>
      <c r="F194" s="37" t="s">
        <v>9</v>
      </c>
      <c r="G194" s="46">
        <v>3.19444444444444E-2</v>
      </c>
      <c r="H194" s="46"/>
      <c r="I194" s="47">
        <f t="shared" si="89"/>
        <v>-3.19444444444444E-2</v>
      </c>
      <c r="J194" s="51">
        <f t="shared" si="90"/>
        <v>-3.19444444444444E-2</v>
      </c>
      <c r="K194" s="68"/>
      <c r="L194" s="1">
        <v>2025</v>
      </c>
      <c r="M194" s="9">
        <f>IF($M$3-E194&gt;=31,VLOOKUP($M$3-E194,[1]Коэффициенты!$A$2:$B$46,2,),1)</f>
        <v>1</v>
      </c>
    </row>
    <row r="195" spans="2:13" ht="15" customHeight="1">
      <c r="B195" s="24"/>
      <c r="C195" s="74" t="s">
        <v>54</v>
      </c>
      <c r="D195" s="74"/>
      <c r="E195" s="74"/>
      <c r="F195" s="74"/>
      <c r="G195" s="46"/>
      <c r="H195" s="46"/>
      <c r="I195" s="47"/>
      <c r="J195" s="69"/>
      <c r="K195" s="68"/>
      <c r="L195" s="1">
        <v>2025</v>
      </c>
      <c r="M195" s="25"/>
    </row>
    <row r="196" spans="2:13" ht="15" customHeight="1">
      <c r="B196" s="24">
        <v>185</v>
      </c>
      <c r="C196" s="38" t="s">
        <v>179</v>
      </c>
      <c r="D196" s="35">
        <f>L196-E196</f>
        <v>38</v>
      </c>
      <c r="E196" s="40">
        <v>1987</v>
      </c>
      <c r="F196" s="37" t="s">
        <v>9</v>
      </c>
      <c r="G196" s="46">
        <v>3.2118055555555497E-2</v>
      </c>
      <c r="H196" s="46"/>
      <c r="I196" s="47">
        <f>H196-G196</f>
        <v>-3.2118055555555497E-2</v>
      </c>
      <c r="J196" s="69">
        <f>I196/M196</f>
        <v>-3.1361613439397237E-2</v>
      </c>
      <c r="K196" s="68"/>
      <c r="L196" s="1">
        <v>2025</v>
      </c>
      <c r="M196" s="25">
        <f>IF($M$3-E196&gt;=31,VLOOKUP($M$3-E196,[1]Коэффициенты!$A$2:$B$46,2,),1)</f>
        <v>1.0241199999999999</v>
      </c>
    </row>
    <row r="197" spans="2:13" ht="15" customHeight="1">
      <c r="B197" s="24">
        <v>186</v>
      </c>
      <c r="C197" s="38" t="s">
        <v>178</v>
      </c>
      <c r="D197" s="35">
        <f>L197-E197</f>
        <v>44</v>
      </c>
      <c r="E197" s="36">
        <v>1981</v>
      </c>
      <c r="F197" s="38" t="s">
        <v>9</v>
      </c>
      <c r="G197" s="46">
        <v>3.2291666666666698E-2</v>
      </c>
      <c r="H197" s="46"/>
      <c r="I197" s="47">
        <f>H197-G197</f>
        <v>-3.2291666666666698E-2</v>
      </c>
      <c r="J197" s="69">
        <f t="shared" ref="J197:J199" si="91">I197/M197</f>
        <v>-3.0454068191963612E-2</v>
      </c>
      <c r="K197" s="68"/>
      <c r="L197" s="8">
        <v>2025</v>
      </c>
      <c r="M197" s="25">
        <f>IF($M$3-E197&gt;=31,VLOOKUP($M$3-E197,[1]Коэффициенты!$A$2:$B$46,2,),1)</f>
        <v>1.0603400000000001</v>
      </c>
    </row>
    <row r="198" spans="2:13" ht="15" customHeight="1">
      <c r="B198" s="24">
        <v>187</v>
      </c>
      <c r="C198" s="38" t="s">
        <v>91</v>
      </c>
      <c r="D198" s="35">
        <f>L198-E198</f>
        <v>32</v>
      </c>
      <c r="E198" s="40">
        <v>1993</v>
      </c>
      <c r="F198" s="37" t="s">
        <v>9</v>
      </c>
      <c r="G198" s="46">
        <v>3.2465277777777801E-2</v>
      </c>
      <c r="H198" s="46"/>
      <c r="I198" s="47">
        <f>H198-G198</f>
        <v>-3.2465277777777801E-2</v>
      </c>
      <c r="J198" s="69">
        <f t="shared" si="91"/>
        <v>-3.232917196381016E-2</v>
      </c>
      <c r="K198" s="68"/>
      <c r="L198" s="8">
        <v>2025</v>
      </c>
      <c r="M198" s="25">
        <f>IF($M$3-E198&gt;=31,VLOOKUP($M$3-E198,[1]Коэффициенты!$A$2:$B$46,2,),1)</f>
        <v>1.00421</v>
      </c>
    </row>
    <row r="199" spans="2:13" ht="15" customHeight="1">
      <c r="B199" s="24">
        <v>188</v>
      </c>
      <c r="C199" s="38" t="s">
        <v>76</v>
      </c>
      <c r="D199" s="35">
        <f>L199-E199</f>
        <v>56</v>
      </c>
      <c r="E199" s="36">
        <v>1969</v>
      </c>
      <c r="F199" s="38" t="s">
        <v>9</v>
      </c>
      <c r="G199" s="46">
        <v>3.2638888888888898E-2</v>
      </c>
      <c r="H199" s="46"/>
      <c r="I199" s="47">
        <f>H199-G199</f>
        <v>-3.2638888888888898E-2</v>
      </c>
      <c r="J199" s="69">
        <f t="shared" si="91"/>
        <v>-2.7619815936845357E-2</v>
      </c>
      <c r="K199" s="68"/>
      <c r="L199" s="1">
        <v>2025</v>
      </c>
      <c r="M199" s="25">
        <f>IF($M$3-E199&gt;=31,VLOOKUP($M$3-E199,[1]Коэффициенты!$A$2:$B$46,2,),1)</f>
        <v>1.1817200000000001</v>
      </c>
    </row>
    <row r="200" spans="2:13" ht="15" customHeight="1">
      <c r="B200" s="24"/>
      <c r="C200" s="74" t="s">
        <v>55</v>
      </c>
      <c r="D200" s="74"/>
      <c r="E200" s="74"/>
      <c r="F200" s="74"/>
      <c r="G200" s="46"/>
      <c r="H200" s="46"/>
      <c r="I200" s="47"/>
      <c r="J200" s="69"/>
      <c r="K200" s="68"/>
      <c r="L200" s="1">
        <v>2025</v>
      </c>
      <c r="M200" s="25"/>
    </row>
    <row r="201" spans="2:13" ht="15" customHeight="1">
      <c r="B201" s="24">
        <v>189</v>
      </c>
      <c r="C201" s="38" t="s">
        <v>84</v>
      </c>
      <c r="D201" s="35">
        <f>L201-E201</f>
        <v>71</v>
      </c>
      <c r="E201" s="36">
        <v>1954</v>
      </c>
      <c r="F201" s="38" t="s">
        <v>83</v>
      </c>
      <c r="G201" s="46">
        <v>3.2812500000000001E-2</v>
      </c>
      <c r="H201" s="46"/>
      <c r="I201" s="47">
        <f>H201-G201</f>
        <v>-3.2812500000000001E-2</v>
      </c>
      <c r="J201" s="69">
        <f>I201/M201</f>
        <v>-2.3023084479371316E-2</v>
      </c>
      <c r="K201" s="68"/>
      <c r="L201" s="1">
        <v>2025</v>
      </c>
      <c r="M201" s="25">
        <f>IF($M$3-E201&gt;=31,VLOOKUP($M$3-E201,[1]Коэффициенты!$A$2:$B$46,2,),1)</f>
        <v>1.4252</v>
      </c>
    </row>
    <row r="202" spans="2:13" ht="15" customHeight="1">
      <c r="B202" s="24">
        <v>190</v>
      </c>
      <c r="C202" s="38" t="s">
        <v>85</v>
      </c>
      <c r="D202" s="35">
        <f>L202-E202</f>
        <v>63</v>
      </c>
      <c r="E202" s="36">
        <v>1962</v>
      </c>
      <c r="F202" s="38" t="s">
        <v>83</v>
      </c>
      <c r="G202" s="46">
        <v>3.2986111111111098E-2</v>
      </c>
      <c r="H202" s="46"/>
      <c r="I202" s="47">
        <f>H202-G202</f>
        <v>-3.2986111111111098E-2</v>
      </c>
      <c r="J202" s="69">
        <f>I202/M202</f>
        <v>-2.571715675446232E-2</v>
      </c>
      <c r="K202" s="68"/>
      <c r="L202" s="1">
        <v>2025</v>
      </c>
      <c r="M202" s="25">
        <f>IF($M$3-E202&gt;=31,VLOOKUP($M$3-E202,[1]Коэффициенты!$A$2:$B$46,2,),1)</f>
        <v>1.2826500000000001</v>
      </c>
    </row>
    <row r="203" spans="2:13" ht="15" customHeight="1">
      <c r="B203" s="24">
        <v>191</v>
      </c>
      <c r="C203" s="38" t="s">
        <v>86</v>
      </c>
      <c r="D203" s="35">
        <f>L203-E203</f>
        <v>64</v>
      </c>
      <c r="E203" s="36">
        <v>1961</v>
      </c>
      <c r="F203" s="38" t="s">
        <v>83</v>
      </c>
      <c r="G203" s="46">
        <v>3.3159722222222202E-2</v>
      </c>
      <c r="H203" s="46"/>
      <c r="I203" s="47">
        <f>H203-G203</f>
        <v>-3.3159722222222202E-2</v>
      </c>
      <c r="J203" s="69">
        <f>I203/M203</f>
        <v>-2.5529276707205537E-2</v>
      </c>
      <c r="K203" s="68"/>
      <c r="L203" s="1">
        <v>2025</v>
      </c>
      <c r="M203" s="25">
        <f>IF($M$3-E203&gt;=31,VLOOKUP($M$3-E203,[1]Коэффициенты!$A$2:$B$46,2,),1)</f>
        <v>1.2988900000000001</v>
      </c>
    </row>
    <row r="204" spans="2:13" ht="15" customHeight="1">
      <c r="B204" s="24"/>
      <c r="C204" s="63"/>
      <c r="D204" s="63"/>
      <c r="E204" s="63" t="s">
        <v>56</v>
      </c>
      <c r="F204" s="63"/>
      <c r="G204" s="46"/>
      <c r="H204" s="46"/>
      <c r="I204" s="47"/>
      <c r="J204" s="69" t="e">
        <f t="shared" ref="J204" si="92">I204/M204</f>
        <v>#VALUE!</v>
      </c>
      <c r="K204" s="52"/>
      <c r="L204" s="8">
        <v>2025</v>
      </c>
      <c r="M204" s="9" t="e">
        <f>IF($M$3-E204&gt;=31,VLOOKUP($M$3-E204,[1]Коэффициенты!$A$2:$B$46,2,),1)</f>
        <v>#VALUE!</v>
      </c>
    </row>
    <row r="205" spans="2:13" ht="15" customHeight="1">
      <c r="B205" s="24"/>
      <c r="C205" s="74" t="s">
        <v>63</v>
      </c>
      <c r="D205" s="74"/>
      <c r="E205" s="74"/>
      <c r="F205" s="74"/>
      <c r="G205" s="46"/>
      <c r="H205" s="46"/>
      <c r="I205" s="47"/>
      <c r="J205" s="69"/>
      <c r="K205" s="68"/>
      <c r="L205" s="1">
        <v>2025</v>
      </c>
      <c r="M205" s="25"/>
    </row>
    <row r="206" spans="2:13" ht="15" customHeight="1">
      <c r="B206" s="24">
        <v>201</v>
      </c>
      <c r="C206" s="38" t="s">
        <v>64</v>
      </c>
      <c r="D206" s="35">
        <f t="shared" ref="D206:D213" si="93">L206-E206</f>
        <v>45</v>
      </c>
      <c r="E206" s="36">
        <v>1980</v>
      </c>
      <c r="F206" s="38" t="s">
        <v>10</v>
      </c>
      <c r="G206" s="46">
        <v>3.48958333333333E-2</v>
      </c>
      <c r="H206" s="46"/>
      <c r="I206" s="47">
        <f t="shared" ref="I206" si="94">H206-G206</f>
        <v>-3.48958333333333E-2</v>
      </c>
      <c r="J206" s="69">
        <f t="shared" ref="J206" si="95">I206/M206</f>
        <v>-3.2675225039639405E-2</v>
      </c>
      <c r="K206" s="68"/>
      <c r="L206" s="1">
        <v>2025</v>
      </c>
      <c r="M206" s="25">
        <f>IF($M$3-E206&gt;=31,VLOOKUP($M$3-E206,[1]Коэффициенты!$A$2:$B$46,2,),1)</f>
        <v>1.06796</v>
      </c>
    </row>
    <row r="207" spans="2:13" ht="15" customHeight="1">
      <c r="B207" s="24">
        <v>202</v>
      </c>
      <c r="C207" s="41" t="s">
        <v>113</v>
      </c>
      <c r="D207" s="35">
        <f t="shared" si="93"/>
        <v>51</v>
      </c>
      <c r="E207" s="40">
        <v>1974</v>
      </c>
      <c r="F207" s="38" t="s">
        <v>9</v>
      </c>
      <c r="G207" s="46">
        <v>3.5069444444444403E-2</v>
      </c>
      <c r="H207" s="46"/>
      <c r="I207" s="47">
        <f t="shared" ref="I207:I213" si="96">H207-G207</f>
        <v>-3.5069444444444403E-2</v>
      </c>
      <c r="J207" s="69">
        <f t="shared" ref="J207:J213" si="97">I207/M207</f>
        <v>-3.1222518001481826E-2</v>
      </c>
      <c r="K207" s="68"/>
      <c r="L207" s="1">
        <v>2025</v>
      </c>
      <c r="M207" s="25">
        <f>IF($M$3-E207&gt;=31,VLOOKUP($M$3-E207,[1]Коэффициенты!$A$2:$B$46,2,),1)</f>
        <v>1.12321</v>
      </c>
    </row>
    <row r="208" spans="2:13" ht="15" customHeight="1">
      <c r="B208" s="24">
        <v>203</v>
      </c>
      <c r="C208" s="38" t="s">
        <v>58</v>
      </c>
      <c r="D208" s="35">
        <f t="shared" si="93"/>
        <v>53</v>
      </c>
      <c r="E208" s="36">
        <v>1972</v>
      </c>
      <c r="F208" s="38" t="s">
        <v>9</v>
      </c>
      <c r="G208" s="46">
        <v>3.52430555555555E-2</v>
      </c>
      <c r="H208" s="46"/>
      <c r="I208" s="47">
        <f t="shared" si="96"/>
        <v>-3.52430555555555E-2</v>
      </c>
      <c r="J208" s="69">
        <f t="shared" si="97"/>
        <v>-3.0773242135390087E-2</v>
      </c>
      <c r="K208" s="68"/>
      <c r="L208" s="1">
        <v>2025</v>
      </c>
      <c r="M208" s="25">
        <f>IF($M$3-E208&gt;=31,VLOOKUP($M$3-E208,[1]Коэффициенты!$A$2:$B$46,2,),1)</f>
        <v>1.1452500000000001</v>
      </c>
    </row>
    <row r="209" spans="2:13" ht="15" customHeight="1">
      <c r="B209" s="24">
        <v>204</v>
      </c>
      <c r="C209" s="41" t="s">
        <v>137</v>
      </c>
      <c r="D209" s="35">
        <f t="shared" si="93"/>
        <v>43</v>
      </c>
      <c r="E209" s="40">
        <v>1982</v>
      </c>
      <c r="F209" s="38" t="s">
        <v>124</v>
      </c>
      <c r="G209" s="46">
        <v>3.54166666666667E-2</v>
      </c>
      <c r="H209" s="46"/>
      <c r="I209" s="47">
        <f t="shared" si="96"/>
        <v>-3.54166666666667E-2</v>
      </c>
      <c r="J209" s="69">
        <f t="shared" si="97"/>
        <v>-3.3628632287918098E-2</v>
      </c>
      <c r="K209" s="68"/>
      <c r="L209" s="1">
        <v>2025</v>
      </c>
      <c r="M209" s="25">
        <f>IF($M$3-E209&gt;=31,VLOOKUP($M$3-E209,[1]Коэффициенты!$A$2:$B$46,2,),1)</f>
        <v>1.0531699999999999</v>
      </c>
    </row>
    <row r="210" spans="2:13" ht="15" customHeight="1">
      <c r="B210" s="24">
        <v>205</v>
      </c>
      <c r="C210" s="38" t="s">
        <v>88</v>
      </c>
      <c r="D210" s="35">
        <f t="shared" si="93"/>
        <v>47</v>
      </c>
      <c r="E210" s="36">
        <v>1978</v>
      </c>
      <c r="F210" s="38" t="s">
        <v>83</v>
      </c>
      <c r="G210" s="46">
        <v>3.5590277777777797E-2</v>
      </c>
      <c r="H210" s="46"/>
      <c r="I210" s="47">
        <f t="shared" si="96"/>
        <v>-3.5590277777777797E-2</v>
      </c>
      <c r="J210" s="69">
        <f t="shared" si="97"/>
        <v>-3.2815406964831637E-2</v>
      </c>
      <c r="K210" s="68"/>
      <c r="L210" s="1">
        <v>2025</v>
      </c>
      <c r="M210" s="25">
        <f>IF($M$3-E210&gt;=31,VLOOKUP($M$3-E210,[1]Коэффициенты!$A$2:$B$46,2,),1)</f>
        <v>1.08456</v>
      </c>
    </row>
    <row r="211" spans="2:13" ht="15" customHeight="1">
      <c r="B211" s="24">
        <v>206</v>
      </c>
      <c r="C211" s="38" t="s">
        <v>87</v>
      </c>
      <c r="D211" s="35">
        <f t="shared" si="93"/>
        <v>49</v>
      </c>
      <c r="E211" s="36">
        <v>1976</v>
      </c>
      <c r="F211" s="38" t="s">
        <v>83</v>
      </c>
      <c r="G211" s="46">
        <v>3.5763888888888901E-2</v>
      </c>
      <c r="H211" s="46"/>
      <c r="I211" s="47">
        <f t="shared" si="96"/>
        <v>-3.5763888888888901E-2</v>
      </c>
      <c r="J211" s="69">
        <f t="shared" si="97"/>
        <v>-3.2424784573508947E-2</v>
      </c>
      <c r="K211" s="68"/>
      <c r="L211" s="1">
        <v>2025</v>
      </c>
      <c r="M211" s="25">
        <f>IF($M$3-E211&gt;=31,VLOOKUP($M$3-E211,[1]Коэффициенты!$A$2:$B$46,2,),1)</f>
        <v>1.1029800000000001</v>
      </c>
    </row>
    <row r="212" spans="2:13" ht="15" customHeight="1">
      <c r="B212" s="24">
        <v>207</v>
      </c>
      <c r="C212" s="38" t="s">
        <v>262</v>
      </c>
      <c r="D212" s="35">
        <f t="shared" si="93"/>
        <v>58</v>
      </c>
      <c r="E212" s="36">
        <v>1967</v>
      </c>
      <c r="F212" s="38" t="s">
        <v>258</v>
      </c>
      <c r="G212" s="46">
        <v>3.5937499999999997E-2</v>
      </c>
      <c r="H212" s="46"/>
      <c r="I212" s="47">
        <f t="shared" ref="I212" si="98">H212-G212</f>
        <v>-3.5937499999999997E-2</v>
      </c>
      <c r="J212" s="69">
        <f t="shared" ref="J212" si="99">I212/M212</f>
        <v>-2.9742445935992182E-2</v>
      </c>
      <c r="K212" s="68"/>
      <c r="L212" s="1">
        <v>2025</v>
      </c>
      <c r="M212" s="25">
        <f>IF($M$3-E212&gt;=31,VLOOKUP($M$3-E212,[1]Коэффициенты!$A$2:$B$46,2,),1)</f>
        <v>1.2082900000000001</v>
      </c>
    </row>
    <row r="213" spans="2:13" ht="15" customHeight="1">
      <c r="B213" s="24">
        <v>208</v>
      </c>
      <c r="C213" s="41" t="s">
        <v>77</v>
      </c>
      <c r="D213" s="35">
        <f t="shared" si="93"/>
        <v>51</v>
      </c>
      <c r="E213" s="40">
        <v>1974</v>
      </c>
      <c r="F213" s="38" t="s">
        <v>9</v>
      </c>
      <c r="G213" s="46">
        <v>3.6111111111111101E-2</v>
      </c>
      <c r="H213" s="46"/>
      <c r="I213" s="47">
        <f t="shared" si="96"/>
        <v>-3.6111111111111101E-2</v>
      </c>
      <c r="J213" s="69">
        <f t="shared" si="97"/>
        <v>-3.2149919526278346E-2</v>
      </c>
      <c r="K213" s="68"/>
      <c r="L213" s="1">
        <v>2025</v>
      </c>
      <c r="M213" s="25">
        <f>IF($M$3-E213&gt;=31,VLOOKUP($M$3-E213,[1]Коэффициенты!$A$2:$B$46,2,),1)</f>
        <v>1.12321</v>
      </c>
    </row>
    <row r="214" spans="2:13" ht="15" customHeight="1">
      <c r="B214" s="24"/>
      <c r="C214" s="74" t="s">
        <v>62</v>
      </c>
      <c r="D214" s="74"/>
      <c r="E214" s="74"/>
      <c r="F214" s="74"/>
      <c r="G214" s="46"/>
      <c r="H214" s="46"/>
      <c r="I214" s="47"/>
      <c r="J214" s="69"/>
      <c r="K214" s="68"/>
      <c r="L214" s="1">
        <v>2025</v>
      </c>
      <c r="M214" s="25"/>
    </row>
    <row r="215" spans="2:13" ht="15" customHeight="1">
      <c r="B215" s="24">
        <v>209</v>
      </c>
      <c r="C215" s="41" t="s">
        <v>97</v>
      </c>
      <c r="D215" s="41">
        <v>40</v>
      </c>
      <c r="E215" s="44">
        <v>1985</v>
      </c>
      <c r="F215" s="39" t="s">
        <v>98</v>
      </c>
      <c r="G215" s="46">
        <v>3.6284722222222197E-2</v>
      </c>
      <c r="H215" s="46"/>
      <c r="I215" s="47">
        <f>H215-G215</f>
        <v>-3.6284722222222197E-2</v>
      </c>
      <c r="J215" s="69">
        <f>I215/M215</f>
        <v>-3.5078715967267533E-2</v>
      </c>
      <c r="K215" s="68"/>
      <c r="L215" s="1">
        <v>2025</v>
      </c>
      <c r="M215" s="25">
        <f>IF($M$3-E215&gt;=31,VLOOKUP($M$3-E215,[1]Коэффициенты!$A$2:$B$46,2,),1)</f>
        <v>1.0343800000000001</v>
      </c>
    </row>
    <row r="216" spans="2:13" ht="15" customHeight="1">
      <c r="B216" s="24">
        <v>210</v>
      </c>
      <c r="C216" s="41" t="s">
        <v>236</v>
      </c>
      <c r="D216" s="35">
        <f>L216-E216</f>
        <v>42</v>
      </c>
      <c r="E216" s="40">
        <v>1983</v>
      </c>
      <c r="F216" s="38" t="s">
        <v>9</v>
      </c>
      <c r="G216" s="46">
        <v>3.6458333333333301E-2</v>
      </c>
      <c r="H216" s="46"/>
      <c r="I216" s="47">
        <f>H216-G216</f>
        <v>-3.6458333333333301E-2</v>
      </c>
      <c r="J216" s="69">
        <f>I216/M216</f>
        <v>-3.4840014652714697E-2</v>
      </c>
      <c r="K216" s="68"/>
      <c r="L216" s="1">
        <v>2025</v>
      </c>
      <c r="M216" s="25">
        <f>IF($M$3-E216&gt;=31,VLOOKUP($M$3-E216,[1]Коэффициенты!$A$2:$B$46,2,),1)</f>
        <v>1.0464500000000001</v>
      </c>
    </row>
    <row r="217" spans="2:13" ht="15" customHeight="1">
      <c r="B217" s="24">
        <v>211</v>
      </c>
      <c r="C217" s="41" t="s">
        <v>96</v>
      </c>
      <c r="D217" s="41">
        <v>38</v>
      </c>
      <c r="E217" s="44">
        <v>1987</v>
      </c>
      <c r="F217" s="39" t="s">
        <v>74</v>
      </c>
      <c r="G217" s="46">
        <v>3.6631944444444398E-2</v>
      </c>
      <c r="H217" s="46"/>
      <c r="I217" s="47">
        <f>H217-G217</f>
        <v>-3.6631944444444398E-2</v>
      </c>
      <c r="J217" s="69">
        <f>I217/M217</f>
        <v>-3.5769191544393626E-2</v>
      </c>
      <c r="K217" s="68"/>
      <c r="L217" s="1">
        <v>2025</v>
      </c>
      <c r="M217" s="25">
        <f>IF($M$3-E217&gt;=31,VLOOKUP($M$3-E217,[1]Коэффициенты!$A$2:$B$46,2,),1)</f>
        <v>1.0241199999999999</v>
      </c>
    </row>
    <row r="218" spans="2:13" ht="15" customHeight="1">
      <c r="B218" s="24"/>
      <c r="C218" s="73" t="s">
        <v>61</v>
      </c>
      <c r="D218" s="73"/>
      <c r="E218" s="73"/>
      <c r="F218" s="73"/>
      <c r="G218" s="46"/>
      <c r="H218" s="46"/>
      <c r="I218" s="47"/>
      <c r="J218" s="69"/>
      <c r="K218" s="68"/>
      <c r="L218" s="1">
        <v>2025</v>
      </c>
      <c r="M218" s="25"/>
    </row>
    <row r="219" spans="2:13" ht="15" customHeight="1">
      <c r="B219" s="24">
        <v>212</v>
      </c>
      <c r="C219" s="53" t="s">
        <v>115</v>
      </c>
      <c r="D219" s="35">
        <f t="shared" ref="D219:D225" si="100">L219-E219</f>
        <v>20</v>
      </c>
      <c r="E219" s="43">
        <v>2005</v>
      </c>
      <c r="F219" s="38" t="s">
        <v>116</v>
      </c>
      <c r="G219" s="46">
        <v>3.6805555555555501E-2</v>
      </c>
      <c r="H219" s="46"/>
      <c r="I219" s="47">
        <f t="shared" ref="I219:I225" si="101">H219-G219</f>
        <v>-3.6805555555555501E-2</v>
      </c>
      <c r="J219" s="51">
        <f t="shared" ref="J219:J225" si="102">I219/M219</f>
        <v>-3.6805555555555501E-2</v>
      </c>
      <c r="K219" s="68"/>
      <c r="L219" s="8">
        <v>2025</v>
      </c>
      <c r="M219" s="9">
        <f>IF($M$3-E219&gt;=31,VLOOKUP($M$3-E219,[1]Коэффициенты!$A$2:$B$46,2,),1)</f>
        <v>1</v>
      </c>
    </row>
    <row r="220" spans="2:13" ht="15" customHeight="1">
      <c r="B220" s="24">
        <v>213</v>
      </c>
      <c r="C220" s="53" t="s">
        <v>217</v>
      </c>
      <c r="D220" s="35">
        <f t="shared" si="100"/>
        <v>28</v>
      </c>
      <c r="E220" s="43">
        <v>1997</v>
      </c>
      <c r="F220" s="38" t="s">
        <v>9</v>
      </c>
      <c r="G220" s="46">
        <v>3.6979166666666702E-2</v>
      </c>
      <c r="H220" s="46"/>
      <c r="I220" s="47">
        <f t="shared" si="101"/>
        <v>-3.6979166666666702E-2</v>
      </c>
      <c r="J220" s="51">
        <f t="shared" si="102"/>
        <v>-3.6979166666666702E-2</v>
      </c>
      <c r="K220" s="68"/>
      <c r="L220" s="8">
        <v>2025</v>
      </c>
      <c r="M220" s="23">
        <f>IF($M$3-E220&gt;=31,VLOOKUP($M$3-E220,[1]Коэффициенты!$A$2:$B$46,2,),1)</f>
        <v>1</v>
      </c>
    </row>
    <row r="221" spans="2:13" ht="15" customHeight="1">
      <c r="B221" s="24">
        <v>214</v>
      </c>
      <c r="C221" s="53" t="s">
        <v>92</v>
      </c>
      <c r="D221" s="35">
        <f t="shared" si="100"/>
        <v>20</v>
      </c>
      <c r="E221" s="43">
        <v>2005</v>
      </c>
      <c r="F221" s="38" t="s">
        <v>74</v>
      </c>
      <c r="G221" s="46">
        <v>3.7152777777777798E-2</v>
      </c>
      <c r="H221" s="46"/>
      <c r="I221" s="47">
        <f t="shared" si="101"/>
        <v>-3.7152777777777798E-2</v>
      </c>
      <c r="J221" s="51">
        <f t="shared" si="102"/>
        <v>-3.7152777777777798E-2</v>
      </c>
      <c r="K221" s="68"/>
      <c r="L221" s="8">
        <v>2025</v>
      </c>
      <c r="M221" s="9">
        <f>IF($M$3-E221&gt;=31,VLOOKUP($M$3-E221,[1]Коэффициенты!$A$2:$B$46,2,),1)</f>
        <v>1</v>
      </c>
    </row>
    <row r="222" spans="2:13" ht="15" customHeight="1">
      <c r="B222" s="24">
        <v>215</v>
      </c>
      <c r="C222" s="53" t="s">
        <v>216</v>
      </c>
      <c r="D222" s="35">
        <f t="shared" si="100"/>
        <v>19</v>
      </c>
      <c r="E222" s="43">
        <v>2006</v>
      </c>
      <c r="F222" s="38" t="s">
        <v>139</v>
      </c>
      <c r="G222" s="46">
        <v>3.7326388888888902E-2</v>
      </c>
      <c r="H222" s="46"/>
      <c r="I222" s="47">
        <f t="shared" si="101"/>
        <v>-3.7326388888888902E-2</v>
      </c>
      <c r="J222" s="51">
        <f t="shared" si="102"/>
        <v>-3.7326388888888902E-2</v>
      </c>
      <c r="K222" s="68"/>
      <c r="L222" s="8">
        <v>2025</v>
      </c>
      <c r="M222" s="9">
        <f>IF($M$3-E222&gt;=31,VLOOKUP($M$3-E222,[1]Коэффициенты!$A$2:$B$46,2,),1)</f>
        <v>1</v>
      </c>
    </row>
    <row r="223" spans="2:13" ht="15" customHeight="1">
      <c r="B223" s="24">
        <v>216</v>
      </c>
      <c r="C223" s="53" t="s">
        <v>117</v>
      </c>
      <c r="D223" s="35">
        <f t="shared" si="100"/>
        <v>20</v>
      </c>
      <c r="E223" s="43">
        <v>2005</v>
      </c>
      <c r="F223" s="38" t="s">
        <v>116</v>
      </c>
      <c r="G223" s="46">
        <v>3.7499999999999999E-2</v>
      </c>
      <c r="H223" s="46"/>
      <c r="I223" s="47">
        <f t="shared" si="101"/>
        <v>-3.7499999999999999E-2</v>
      </c>
      <c r="J223" s="51">
        <f t="shared" si="102"/>
        <v>-3.7499999999999999E-2</v>
      </c>
      <c r="K223" s="68"/>
      <c r="L223" s="8">
        <v>2025</v>
      </c>
      <c r="M223" s="23">
        <f>IF($M$3-E223&gt;=31,VLOOKUP($M$3-E223,[1]Коэффициенты!$A$2:$B$46,2,),1)</f>
        <v>1</v>
      </c>
    </row>
    <row r="224" spans="2:13" ht="15" customHeight="1">
      <c r="B224" s="24">
        <v>217</v>
      </c>
      <c r="C224" s="41" t="s">
        <v>65</v>
      </c>
      <c r="D224" s="35">
        <f t="shared" si="100"/>
        <v>21</v>
      </c>
      <c r="E224" s="40">
        <v>2004</v>
      </c>
      <c r="F224" s="38" t="s">
        <v>70</v>
      </c>
      <c r="G224" s="46">
        <v>3.7673611111111102E-2</v>
      </c>
      <c r="H224" s="46"/>
      <c r="I224" s="47">
        <f t="shared" si="101"/>
        <v>-3.7673611111111102E-2</v>
      </c>
      <c r="J224" s="51">
        <f t="shared" si="102"/>
        <v>-3.7673611111111102E-2</v>
      </c>
      <c r="K224" s="68"/>
      <c r="L224" s="8">
        <v>2025</v>
      </c>
      <c r="M224" s="9">
        <f>IF($M$3-E224&gt;=31,VLOOKUP($M$3-E224,[1]Коэффициенты!$A$2:$B$46,2,),1)</f>
        <v>1</v>
      </c>
    </row>
    <row r="225" spans="2:13" ht="15" customHeight="1">
      <c r="B225" s="24">
        <v>218</v>
      </c>
      <c r="C225" s="53" t="s">
        <v>81</v>
      </c>
      <c r="D225" s="35">
        <f t="shared" si="100"/>
        <v>29</v>
      </c>
      <c r="E225" s="43">
        <v>1996</v>
      </c>
      <c r="F225" s="38" t="s">
        <v>74</v>
      </c>
      <c r="G225" s="46">
        <v>3.7847222222222199E-2</v>
      </c>
      <c r="H225" s="46"/>
      <c r="I225" s="47">
        <f t="shared" si="101"/>
        <v>-3.7847222222222199E-2</v>
      </c>
      <c r="J225" s="51">
        <f t="shared" si="102"/>
        <v>-3.7847222222222199E-2</v>
      </c>
      <c r="K225" s="68"/>
      <c r="L225" s="8">
        <v>2025</v>
      </c>
      <c r="M225" s="23">
        <f>IF($M$3-E225&gt;=31,VLOOKUP($M$3-E225,[1]Коэффициенты!$A$2:$B$46,2,),1)</f>
        <v>1</v>
      </c>
    </row>
    <row r="226" spans="2:13" ht="15" customHeight="1">
      <c r="B226" s="24"/>
      <c r="C226" s="73" t="s">
        <v>57</v>
      </c>
      <c r="D226" s="73"/>
      <c r="E226" s="73"/>
      <c r="F226" s="73"/>
      <c r="G226" s="46"/>
      <c r="H226" s="46"/>
      <c r="I226" s="47"/>
      <c r="J226" s="51" t="e">
        <f t="shared" ref="J226" si="103">I226/M226</f>
        <v>#N/A</v>
      </c>
      <c r="K226" s="52"/>
      <c r="L226" s="8">
        <v>2025</v>
      </c>
      <c r="M226" s="9" t="e">
        <f>IF($M$3-E226&gt;=31,VLOOKUP($M$3-E226,[1]Коэффициенты!$A$2:$B$46,2,),1)</f>
        <v>#N/A</v>
      </c>
    </row>
    <row r="227" spans="2:13" ht="15" customHeight="1">
      <c r="B227" s="24">
        <v>219</v>
      </c>
      <c r="C227" s="41" t="s">
        <v>237</v>
      </c>
      <c r="D227" s="41"/>
      <c r="E227" s="44">
        <v>2007</v>
      </c>
      <c r="F227" s="37" t="s">
        <v>14</v>
      </c>
      <c r="G227" s="46">
        <v>3.8020833333333302E-2</v>
      </c>
      <c r="H227" s="46"/>
      <c r="I227" s="47">
        <f t="shared" ref="I227:I235" si="104">H227-G227</f>
        <v>-3.8020833333333302E-2</v>
      </c>
      <c r="J227" s="51">
        <f>I227/M227</f>
        <v>-3.8020833333333302E-2</v>
      </c>
      <c r="K227" s="68"/>
      <c r="L227" s="8">
        <v>2025</v>
      </c>
      <c r="M227" s="9">
        <f>IF($M$3-E227&gt;=31,VLOOKUP($M$3-E227,[1]Коэффициенты!$A$2:$B$46,2,),1)</f>
        <v>1</v>
      </c>
    </row>
    <row r="228" spans="2:13" ht="15" customHeight="1">
      <c r="B228" s="24">
        <v>220</v>
      </c>
      <c r="C228" s="41" t="s">
        <v>238</v>
      </c>
      <c r="D228" s="41"/>
      <c r="E228" s="44">
        <v>2008</v>
      </c>
      <c r="F228" s="39" t="s">
        <v>139</v>
      </c>
      <c r="G228" s="46">
        <v>3.8194444444444399E-2</v>
      </c>
      <c r="H228" s="46"/>
      <c r="I228" s="47">
        <f t="shared" si="104"/>
        <v>-3.8194444444444399E-2</v>
      </c>
      <c r="J228" s="51">
        <f>I228/M228</f>
        <v>-3.8194444444444399E-2</v>
      </c>
      <c r="K228" s="68"/>
      <c r="L228" s="8">
        <v>2025</v>
      </c>
      <c r="M228" s="9">
        <f>IF($M$3-E228&gt;=31,VLOOKUP($M$3-E228,[1]Коэффициенты!$A$2:$B$46,2,),1)</f>
        <v>1</v>
      </c>
    </row>
    <row r="229" spans="2:13" ht="15" customHeight="1">
      <c r="B229" s="24">
        <v>221</v>
      </c>
      <c r="C229" s="41" t="s">
        <v>239</v>
      </c>
      <c r="D229" s="41"/>
      <c r="E229" s="44">
        <v>2007</v>
      </c>
      <c r="F229" s="37" t="s">
        <v>14</v>
      </c>
      <c r="G229" s="46">
        <v>3.8368055555555503E-2</v>
      </c>
      <c r="H229" s="46"/>
      <c r="I229" s="47">
        <f t="shared" si="104"/>
        <v>-3.8368055555555503E-2</v>
      </c>
      <c r="J229" s="51">
        <f>I229/M229</f>
        <v>-3.8368055555555503E-2</v>
      </c>
      <c r="K229" s="68"/>
      <c r="L229" s="8">
        <v>2025</v>
      </c>
      <c r="M229" s="9">
        <f>IF($M$3-E229&gt;=31,VLOOKUP($M$3-E229,[1]Коэффициенты!$A$2:$B$46,2,),1)</f>
        <v>1</v>
      </c>
    </row>
    <row r="230" spans="2:13" ht="15" customHeight="1">
      <c r="B230" s="24">
        <v>222</v>
      </c>
      <c r="C230" s="41" t="s">
        <v>241</v>
      </c>
      <c r="D230" s="41"/>
      <c r="E230" s="42">
        <v>2008</v>
      </c>
      <c r="F230" s="37" t="s">
        <v>139</v>
      </c>
      <c r="G230" s="46">
        <v>3.8541666666666703E-2</v>
      </c>
      <c r="H230" s="46"/>
      <c r="I230" s="47">
        <f t="shared" si="104"/>
        <v>-3.8541666666666703E-2</v>
      </c>
      <c r="J230" s="51">
        <f>I230/M230</f>
        <v>-3.8541666666666703E-2</v>
      </c>
      <c r="K230" s="68"/>
      <c r="L230" s="8">
        <v>2025</v>
      </c>
      <c r="M230" s="9">
        <f>IF($M$3-E230&gt;=31,VLOOKUP($M$3-E230,[1]Коэффициенты!$A$2:$B$46,2,),1)</f>
        <v>1</v>
      </c>
    </row>
    <row r="231" spans="2:13" ht="15" customHeight="1">
      <c r="B231" s="24">
        <v>223</v>
      </c>
      <c r="C231" s="41" t="s">
        <v>100</v>
      </c>
      <c r="D231" s="41"/>
      <c r="E231" s="44">
        <v>2008</v>
      </c>
      <c r="F231" s="39" t="s">
        <v>101</v>
      </c>
      <c r="G231" s="46">
        <v>3.87152777777778E-2</v>
      </c>
      <c r="H231" s="46"/>
      <c r="I231" s="47">
        <f t="shared" si="104"/>
        <v>-3.87152777777778E-2</v>
      </c>
      <c r="J231" s="51">
        <f t="shared" ref="J231" si="105">I231/M231</f>
        <v>-3.87152777777778E-2</v>
      </c>
      <c r="K231" s="68"/>
      <c r="L231" s="8">
        <v>2025</v>
      </c>
      <c r="M231" s="9">
        <f>IF($M$3-E231&gt;=31,VLOOKUP($M$3-E231,[1]Коэффициенты!$A$2:$B$46,2,),1)</f>
        <v>1</v>
      </c>
    </row>
    <row r="232" spans="2:13" ht="15" customHeight="1">
      <c r="B232" s="24">
        <v>224</v>
      </c>
      <c r="C232" s="41" t="s">
        <v>15</v>
      </c>
      <c r="D232" s="41"/>
      <c r="E232" s="44">
        <v>2008</v>
      </c>
      <c r="F232" s="39" t="s">
        <v>13</v>
      </c>
      <c r="G232" s="46">
        <v>3.8888888888888903E-2</v>
      </c>
      <c r="H232" s="46"/>
      <c r="I232" s="47">
        <f t="shared" si="104"/>
        <v>-3.8888888888888903E-2</v>
      </c>
      <c r="J232" s="51">
        <f>I232/M232</f>
        <v>-3.8888888888888903E-2</v>
      </c>
      <c r="K232" s="68"/>
      <c r="L232" s="8">
        <v>2025</v>
      </c>
      <c r="M232" s="9">
        <f>IF($M$3-E232&gt;=31,VLOOKUP($M$3-E232,[1]Коэффициенты!$A$2:$B$46,2,),1)</f>
        <v>1</v>
      </c>
    </row>
    <row r="233" spans="2:13" ht="15" customHeight="1">
      <c r="B233" s="24">
        <v>225</v>
      </c>
      <c r="C233" s="41" t="s">
        <v>240</v>
      </c>
      <c r="D233" s="41"/>
      <c r="E233" s="44">
        <v>2007</v>
      </c>
      <c r="F233" s="39" t="s">
        <v>139</v>
      </c>
      <c r="G233" s="46">
        <v>3.90625E-2</v>
      </c>
      <c r="H233" s="46"/>
      <c r="I233" s="47">
        <f t="shared" si="104"/>
        <v>-3.90625E-2</v>
      </c>
      <c r="J233" s="51">
        <f>I233/M233</f>
        <v>-3.90625E-2</v>
      </c>
      <c r="K233" s="68"/>
      <c r="L233" s="8">
        <v>2025</v>
      </c>
      <c r="M233" s="9">
        <f>IF($M$3-E233&gt;=31,VLOOKUP($M$3-E233,[1]Коэффициенты!$A$2:$B$46,2,),1)</f>
        <v>1</v>
      </c>
    </row>
    <row r="234" spans="2:13" ht="15" customHeight="1">
      <c r="B234" s="24">
        <v>226</v>
      </c>
      <c r="C234" s="41" t="s">
        <v>118</v>
      </c>
      <c r="D234" s="41"/>
      <c r="E234" s="44">
        <v>2007</v>
      </c>
      <c r="F234" s="39" t="s">
        <v>116</v>
      </c>
      <c r="G234" s="46">
        <v>3.9236111111111097E-2</v>
      </c>
      <c r="H234" s="46"/>
      <c r="I234" s="47">
        <f t="shared" si="104"/>
        <v>-3.9236111111111097E-2</v>
      </c>
      <c r="J234" s="51">
        <f t="shared" ref="J234" si="106">I234/M234</f>
        <v>-3.9236111111111097E-2</v>
      </c>
      <c r="K234" s="68"/>
      <c r="L234" s="8">
        <v>2025</v>
      </c>
      <c r="M234" s="9">
        <f>IF($M$3-E234&gt;=31,VLOOKUP($M$3-E234,[1]Коэффициенты!$A$2:$B$46,2,),1)</f>
        <v>1</v>
      </c>
    </row>
    <row r="235" spans="2:13" ht="15" customHeight="1">
      <c r="B235" s="24">
        <v>227</v>
      </c>
      <c r="C235" s="41" t="s">
        <v>68</v>
      </c>
      <c r="D235" s="41"/>
      <c r="E235" s="44">
        <v>2008</v>
      </c>
      <c r="F235" s="37" t="s">
        <v>13</v>
      </c>
      <c r="G235" s="46">
        <v>3.94097222222222E-2</v>
      </c>
      <c r="H235" s="46"/>
      <c r="I235" s="47">
        <f t="shared" si="104"/>
        <v>-3.94097222222222E-2</v>
      </c>
      <c r="J235" s="51"/>
      <c r="K235" s="52"/>
      <c r="L235" s="55"/>
      <c r="M235" s="9"/>
    </row>
    <row r="236" spans="2:13" ht="15" customHeight="1">
      <c r="C236" s="31"/>
      <c r="D236" s="26"/>
      <c r="E236" s="32"/>
      <c r="F236" s="33"/>
      <c r="G236" s="27"/>
      <c r="H236" s="27"/>
      <c r="I236" s="28"/>
      <c r="J236" s="29"/>
      <c r="K236" s="30"/>
      <c r="M236" s="34"/>
    </row>
    <row r="237" spans="2:13" ht="15" customHeight="1">
      <c r="B237" s="54"/>
      <c r="C237" s="11" t="s">
        <v>7</v>
      </c>
      <c r="D237" s="11"/>
      <c r="E237" s="11"/>
      <c r="F237" s="12"/>
      <c r="G237" s="13" t="s">
        <v>8</v>
      </c>
      <c r="H237" s="14"/>
      <c r="I237" s="3"/>
      <c r="J237" s="5"/>
      <c r="K237" s="5"/>
      <c r="L237" s="3"/>
    </row>
    <row r="238" spans="2:13" ht="14" customHeight="1">
      <c r="B238" s="54"/>
      <c r="C238" s="15"/>
      <c r="D238" s="15"/>
      <c r="E238" s="15"/>
      <c r="F238" s="16"/>
      <c r="G238" s="17"/>
      <c r="H238" s="17"/>
      <c r="I238" s="18"/>
      <c r="J238" s="5"/>
      <c r="K238" s="5"/>
      <c r="L238" s="3"/>
    </row>
    <row r="239" spans="2:13" ht="14.5" customHeight="1">
      <c r="B239" s="54"/>
      <c r="C239" s="48"/>
      <c r="D239" s="48"/>
      <c r="E239" s="49"/>
      <c r="F239" s="50"/>
      <c r="G239" s="81"/>
      <c r="H239" s="81"/>
      <c r="I239" s="81"/>
      <c r="J239" s="5"/>
      <c r="K239" s="5"/>
    </row>
    <row r="240" spans="2:13" ht="15" customHeight="1">
      <c r="G240" s="5"/>
      <c r="H240" s="5"/>
      <c r="I240" s="6"/>
      <c r="J240" s="5"/>
      <c r="K240" s="5"/>
    </row>
    <row r="241" spans="1:11" ht="15" customHeight="1">
      <c r="G241" s="5"/>
      <c r="H241" s="5"/>
      <c r="I241" s="6"/>
      <c r="J241" s="5"/>
      <c r="K241" s="5"/>
    </row>
    <row r="242" spans="1:11" ht="15" customHeight="1">
      <c r="G242" s="5"/>
      <c r="H242" s="5"/>
      <c r="I242" s="6"/>
      <c r="J242" s="5"/>
      <c r="K242" s="5"/>
    </row>
    <row r="243" spans="1:11" ht="15" customHeight="1">
      <c r="G243" s="5"/>
      <c r="H243" s="5"/>
      <c r="I243" s="6"/>
      <c r="J243" s="5"/>
      <c r="K243" s="5"/>
    </row>
    <row r="244" spans="1:11" ht="16">
      <c r="G244" s="5"/>
      <c r="H244" s="5"/>
      <c r="I244" s="6"/>
      <c r="J244" s="5"/>
      <c r="K244" s="5"/>
    </row>
    <row r="245" spans="1:11" ht="16">
      <c r="G245" s="5"/>
      <c r="H245" s="5"/>
      <c r="I245" s="6"/>
      <c r="J245" s="5"/>
      <c r="K245" s="5"/>
    </row>
    <row r="246" spans="1:11" ht="16">
      <c r="G246" s="5"/>
      <c r="H246" s="5"/>
      <c r="I246" s="6"/>
      <c r="J246" s="5"/>
      <c r="K246" s="5"/>
    </row>
    <row r="247" spans="1:11" ht="16">
      <c r="G247" s="5"/>
      <c r="H247" s="5"/>
      <c r="I247" s="6"/>
      <c r="J247" s="5"/>
      <c r="K247" s="5"/>
    </row>
    <row r="248" spans="1:11" ht="16">
      <c r="G248" s="5"/>
      <c r="H248" s="5"/>
      <c r="I248" s="6"/>
      <c r="J248" s="5"/>
      <c r="K248" s="5"/>
    </row>
    <row r="249" spans="1:11" ht="16">
      <c r="G249" s="5"/>
      <c r="H249" s="5"/>
      <c r="I249" s="6"/>
      <c r="J249" s="5"/>
      <c r="K249" s="5"/>
    </row>
    <row r="250" spans="1:11" ht="16">
      <c r="A250" s="1">
        <f t="shared" ref="A250:A266" ca="1" si="107">RAND()</f>
        <v>0.44384873528723701</v>
      </c>
      <c r="G250" s="5"/>
      <c r="H250" s="5"/>
      <c r="I250" s="6"/>
      <c r="J250" s="5"/>
      <c r="K250" s="5"/>
    </row>
    <row r="251" spans="1:11" ht="16">
      <c r="A251" s="1">
        <f t="shared" ca="1" si="107"/>
        <v>0.19439119153374518</v>
      </c>
      <c r="G251" s="5"/>
      <c r="H251" s="5"/>
      <c r="I251" s="6"/>
      <c r="J251" s="5"/>
      <c r="K251" s="5"/>
    </row>
    <row r="252" spans="1:11" ht="16">
      <c r="A252" s="1">
        <f t="shared" ca="1" si="107"/>
        <v>0.44891303729044996</v>
      </c>
      <c r="G252" s="5"/>
      <c r="H252" s="5"/>
      <c r="I252" s="6"/>
      <c r="J252" s="5"/>
      <c r="K252" s="5"/>
    </row>
    <row r="253" spans="1:11" ht="16">
      <c r="A253" s="1">
        <f t="shared" ca="1" si="107"/>
        <v>0.65921439504627677</v>
      </c>
      <c r="G253" s="5"/>
      <c r="H253" s="5"/>
      <c r="I253" s="6"/>
      <c r="J253" s="5"/>
      <c r="K253" s="5"/>
    </row>
    <row r="254" spans="1:11" ht="16">
      <c r="A254" s="1">
        <f t="shared" ca="1" si="107"/>
        <v>0.79497310987033754</v>
      </c>
    </row>
    <row r="255" spans="1:11" ht="16">
      <c r="A255" s="1">
        <f t="shared" ca="1" si="107"/>
        <v>0.98909163873587347</v>
      </c>
    </row>
    <row r="256" spans="1:11" ht="16">
      <c r="A256" s="1">
        <f t="shared" ca="1" si="107"/>
        <v>0.97965020524735036</v>
      </c>
    </row>
    <row r="257" spans="1:1" ht="16">
      <c r="A257" s="1">
        <f t="shared" ca="1" si="107"/>
        <v>0.95109850641572424</v>
      </c>
    </row>
    <row r="258" spans="1:1" ht="16">
      <c r="A258" s="1">
        <f t="shared" ca="1" si="107"/>
        <v>0.33741105934340032</v>
      </c>
    </row>
    <row r="259" spans="1:1" ht="16">
      <c r="A259" s="1">
        <f t="shared" ca="1" si="107"/>
        <v>0.936004949994104</v>
      </c>
    </row>
    <row r="260" spans="1:1" ht="16">
      <c r="A260" s="1">
        <f t="shared" ca="1" si="107"/>
        <v>0.16838869466359885</v>
      </c>
    </row>
    <row r="261" spans="1:1" ht="16">
      <c r="A261" s="1">
        <f t="shared" ca="1" si="107"/>
        <v>0.62931673899936524</v>
      </c>
    </row>
    <row r="262" spans="1:1" ht="16">
      <c r="A262" s="1">
        <f t="shared" ca="1" si="107"/>
        <v>0.53996115940239897</v>
      </c>
    </row>
    <row r="263" spans="1:1" ht="16">
      <c r="A263" s="1">
        <f t="shared" ca="1" si="107"/>
        <v>0.83656712438281178</v>
      </c>
    </row>
    <row r="264" spans="1:1" ht="16">
      <c r="A264" s="1">
        <f t="shared" ca="1" si="107"/>
        <v>0.50976030142693007</v>
      </c>
    </row>
    <row r="265" spans="1:1" ht="16">
      <c r="A265" s="1">
        <f t="shared" ca="1" si="107"/>
        <v>0.21428174112009057</v>
      </c>
    </row>
    <row r="266" spans="1:1" ht="16">
      <c r="A266" s="1">
        <f t="shared" ca="1" si="107"/>
        <v>0.62841003270420914</v>
      </c>
    </row>
    <row r="267" spans="1:1" ht="16">
      <c r="A267" s="1">
        <f t="shared" ref="A267:A286" ca="1" si="108">RAND()</f>
        <v>0.74585467257163629</v>
      </c>
    </row>
    <row r="268" spans="1:1" ht="16">
      <c r="A268" s="1">
        <f t="shared" ca="1" si="108"/>
        <v>0.68576854261137277</v>
      </c>
    </row>
    <row r="269" spans="1:1" ht="16">
      <c r="A269" s="1">
        <f t="shared" ca="1" si="108"/>
        <v>6.4776293462783574E-2</v>
      </c>
    </row>
    <row r="270" spans="1:1" ht="16">
      <c r="A270" s="1">
        <f t="shared" ca="1" si="108"/>
        <v>0.48239903795365802</v>
      </c>
    </row>
    <row r="271" spans="1:1" ht="16">
      <c r="A271" s="1">
        <f t="shared" ca="1" si="108"/>
        <v>0.19810039579127703</v>
      </c>
    </row>
    <row r="272" spans="1:1" ht="16">
      <c r="A272" s="1">
        <f t="shared" ca="1" si="108"/>
        <v>8.7834057465015047E-2</v>
      </c>
    </row>
    <row r="273" spans="1:1" ht="16">
      <c r="A273" s="1">
        <f t="shared" ca="1" si="108"/>
        <v>0.88496062824528909</v>
      </c>
    </row>
    <row r="274" spans="1:1" ht="16">
      <c r="A274" s="1">
        <f t="shared" ca="1" si="108"/>
        <v>0.70213713205870809</v>
      </c>
    </row>
    <row r="275" spans="1:1" ht="16">
      <c r="A275" s="1">
        <f t="shared" ca="1" si="108"/>
        <v>0.57482320185077529</v>
      </c>
    </row>
    <row r="276" spans="1:1" ht="16">
      <c r="A276" s="1">
        <f t="shared" ca="1" si="108"/>
        <v>0.74528057796928426</v>
      </c>
    </row>
    <row r="277" spans="1:1" ht="16">
      <c r="A277" s="1">
        <f t="shared" ca="1" si="108"/>
        <v>0.90583491354039991</v>
      </c>
    </row>
    <row r="278" spans="1:1" ht="16">
      <c r="A278" s="1">
        <f t="shared" ca="1" si="108"/>
        <v>5.3217434052503121E-2</v>
      </c>
    </row>
    <row r="279" spans="1:1" ht="16">
      <c r="A279" s="1">
        <f t="shared" ca="1" si="108"/>
        <v>0.14220043682930172</v>
      </c>
    </row>
    <row r="280" spans="1:1" ht="16">
      <c r="A280" s="1">
        <f t="shared" ca="1" si="108"/>
        <v>0.8219326685264865</v>
      </c>
    </row>
    <row r="281" spans="1:1" ht="16">
      <c r="A281" s="1">
        <f t="shared" ca="1" si="108"/>
        <v>0.26665528362157653</v>
      </c>
    </row>
    <row r="282" spans="1:1" ht="16">
      <c r="A282" s="1">
        <f t="shared" ca="1" si="108"/>
        <v>0.59168604698034089</v>
      </c>
    </row>
    <row r="283" spans="1:1" ht="16">
      <c r="A283" s="1">
        <f t="shared" ca="1" si="108"/>
        <v>0.46554347871354829</v>
      </c>
    </row>
    <row r="284" spans="1:1" ht="16">
      <c r="A284" s="1">
        <f t="shared" ca="1" si="108"/>
        <v>0.55563594789134896</v>
      </c>
    </row>
    <row r="285" spans="1:1" ht="16">
      <c r="A285" s="1">
        <f t="shared" ca="1" si="108"/>
        <v>0.25790414447752585</v>
      </c>
    </row>
    <row r="286" spans="1:1" ht="16">
      <c r="A286" s="1">
        <f t="shared" ca="1" si="108"/>
        <v>0.42766088354822207</v>
      </c>
    </row>
    <row r="287" spans="1:1" ht="16">
      <c r="A287" s="1">
        <f t="shared" ref="A287:A300" ca="1" si="109">RAND()</f>
        <v>0.9840932745446731</v>
      </c>
    </row>
    <row r="288" spans="1:1" ht="16">
      <c r="A288" s="1">
        <f t="shared" ca="1" si="109"/>
        <v>0.8320479239652947</v>
      </c>
    </row>
    <row r="289" spans="1:1" ht="16">
      <c r="A289" s="1">
        <f t="shared" ca="1" si="109"/>
        <v>0.53795990470404442</v>
      </c>
    </row>
    <row r="290" spans="1:1" ht="16">
      <c r="A290" s="1">
        <f t="shared" ca="1" si="109"/>
        <v>0.5103620970615359</v>
      </c>
    </row>
    <row r="291" spans="1:1" ht="16">
      <c r="A291" s="1">
        <f t="shared" ca="1" si="109"/>
        <v>0.60250352684562536</v>
      </c>
    </row>
    <row r="292" spans="1:1" ht="16">
      <c r="A292" s="1">
        <f t="shared" ca="1" si="109"/>
        <v>0.26890827064293832</v>
      </c>
    </row>
    <row r="293" spans="1:1" ht="16">
      <c r="A293" s="1">
        <f t="shared" ca="1" si="109"/>
        <v>7.3670411428545024E-2</v>
      </c>
    </row>
    <row r="294" spans="1:1" ht="16">
      <c r="A294" s="1">
        <f t="shared" ca="1" si="109"/>
        <v>0.38973807683458561</v>
      </c>
    </row>
    <row r="295" spans="1:1" ht="16">
      <c r="A295" s="1">
        <f t="shared" ca="1" si="109"/>
        <v>0.60840825285068911</v>
      </c>
    </row>
    <row r="296" spans="1:1" ht="16">
      <c r="A296" s="1">
        <f t="shared" ca="1" si="109"/>
        <v>0.49616639047487443</v>
      </c>
    </row>
    <row r="297" spans="1:1" ht="16">
      <c r="A297" s="1">
        <f t="shared" ca="1" si="109"/>
        <v>0.90594600209688836</v>
      </c>
    </row>
    <row r="298" spans="1:1" ht="16">
      <c r="A298" s="1">
        <f t="shared" ca="1" si="109"/>
        <v>0.35179201632554491</v>
      </c>
    </row>
    <row r="299" spans="1:1" ht="16">
      <c r="A299" s="1">
        <f t="shared" ca="1" si="109"/>
        <v>0.33218099450684779</v>
      </c>
    </row>
    <row r="300" spans="1:1" ht="16">
      <c r="A300" s="1">
        <f t="shared" ca="1" si="109"/>
        <v>0.76225877801436925</v>
      </c>
    </row>
    <row r="301" spans="1:1" ht="16">
      <c r="A301" s="1">
        <f t="shared" ref="A301" ca="1" si="110">RAND()</f>
        <v>0.32733633311809474</v>
      </c>
    </row>
  </sheetData>
  <sortState xmlns:xlrd2="http://schemas.microsoft.com/office/spreadsheetml/2017/richdata2" ref="B227:F235">
    <sortCondition ref="B227:B235"/>
  </sortState>
  <mergeCells count="26">
    <mergeCell ref="D158:E158"/>
    <mergeCell ref="C7:F7"/>
    <mergeCell ref="C25:F25"/>
    <mergeCell ref="G239:I239"/>
    <mergeCell ref="B2:I2"/>
    <mergeCell ref="C69:F69"/>
    <mergeCell ref="C42:F42"/>
    <mergeCell ref="C86:F86"/>
    <mergeCell ref="D106:E106"/>
    <mergeCell ref="C107:F107"/>
    <mergeCell ref="C122:F122"/>
    <mergeCell ref="C200:F200"/>
    <mergeCell ref="C142:F142"/>
    <mergeCell ref="C146:F146"/>
    <mergeCell ref="C205:F205"/>
    <mergeCell ref="C214:F214"/>
    <mergeCell ref="B1:I1"/>
    <mergeCell ref="C4:F4"/>
    <mergeCell ref="C3:H3"/>
    <mergeCell ref="G4:I4"/>
    <mergeCell ref="C15:F15"/>
    <mergeCell ref="C218:F218"/>
    <mergeCell ref="C226:F226"/>
    <mergeCell ref="C159:F159"/>
    <mergeCell ref="C188:F188"/>
    <mergeCell ref="C195:F195"/>
  </mergeCells>
  <phoneticPr fontId="0" type="noConversion"/>
  <pageMargins left="0.23622047244094491" right="0.23622047244094491" top="0.31496062992125984" bottom="0.27559055118110237" header="0.31496062992125984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СтартФиниш(030)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lenya.aliev.94@mail.ru</cp:lastModifiedBy>
  <cp:lastPrinted>2024-11-29T14:07:14Z</cp:lastPrinted>
  <dcterms:created xsi:type="dcterms:W3CDTF">2002-12-26T06:33:26Z</dcterms:created>
  <dcterms:modified xsi:type="dcterms:W3CDTF">2024-11-30T09:32:29Z</dcterms:modified>
</cp:coreProperties>
</file>